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Спільні диски\Procurement\Зоць Д\ТЕНДЕРИ\R F Р\RFP 26.02.2025-2 Ремонт МТП у смт. Бориня\Нова папка\"/>
    </mc:Choice>
  </mc:AlternateContent>
  <xr:revisionPtr revIDLastSave="0" documentId="13_ncr:1_{768BE615-8C7C-42C0-A726-888393CDD447}" xr6:coauthVersionLast="36" xr6:coauthVersionMax="36" xr10:uidLastSave="{00000000-0000-0000-0000-000000000000}"/>
  <bookViews>
    <workbookView xWindow="0" yWindow="0" windowWidth="6900" windowHeight="6708" xr2:uid="{00000000-000D-0000-FFFF-FFFF00000000}"/>
  </bookViews>
  <sheets>
    <sheet name="Бориня" sheetId="1" r:id="rId1"/>
  </sheets>
  <calcPr calcId="191029"/>
  <extLst>
    <ext uri="GoogleSheetsCustomDataVersion2">
      <go:sheetsCustomData xmlns:go="http://customooxmlschemas.google.com/" r:id="rId5" roundtripDataChecksum="vYz86Mb+QhoS+rI6eKleuFlI2O7SOfiAox/Bz6Zk3u4="/>
    </ext>
  </extLst>
</workbook>
</file>

<file path=xl/calcChain.xml><?xml version="1.0" encoding="utf-8"?>
<calcChain xmlns="http://schemas.openxmlformats.org/spreadsheetml/2006/main">
  <c r="E159" i="1" l="1"/>
  <c r="E161" i="1" s="1"/>
  <c r="E158" i="1"/>
  <c r="E154" i="1"/>
  <c r="E157" i="1" s="1"/>
  <c r="E153" i="1"/>
  <c r="E150" i="1"/>
  <c r="E139" i="1"/>
  <c r="E137" i="1"/>
  <c r="E135" i="1"/>
  <c r="E132" i="1"/>
  <c r="E126" i="1"/>
  <c r="E129" i="1" s="1"/>
  <c r="E124" i="1"/>
  <c r="E123" i="1"/>
  <c r="E122" i="1"/>
  <c r="E112" i="1"/>
  <c r="E111" i="1"/>
  <c r="E110" i="1"/>
  <c r="E113" i="1" s="1"/>
  <c r="E109" i="1"/>
  <c r="E108" i="1"/>
  <c r="E107" i="1"/>
  <c r="E103" i="1"/>
  <c r="E105" i="1" s="1"/>
  <c r="E101" i="1"/>
  <c r="E100" i="1"/>
  <c r="E99" i="1"/>
  <c r="E98" i="1"/>
  <c r="E95" i="1"/>
  <c r="E94" i="1"/>
  <c r="E93" i="1"/>
  <c r="E90" i="1"/>
  <c r="E91" i="1" s="1"/>
  <c r="E84" i="1"/>
  <c r="E77" i="1"/>
  <c r="E76" i="1"/>
  <c r="E65" i="1"/>
  <c r="E66" i="1" s="1"/>
  <c r="E56" i="1"/>
  <c r="E54" i="1"/>
  <c r="E52" i="1"/>
  <c r="E49" i="1"/>
  <c r="E50" i="1" s="1"/>
  <c r="E45" i="1"/>
  <c r="E46" i="1" s="1"/>
  <c r="E44" i="1"/>
  <c r="E42" i="1"/>
  <c r="E38" i="1"/>
  <c r="E34" i="1"/>
  <c r="E32" i="1"/>
  <c r="E30" i="1"/>
  <c r="E29" i="1"/>
  <c r="E28" i="1"/>
  <c r="E27" i="1"/>
  <c r="E25" i="1"/>
  <c r="E23" i="1"/>
  <c r="E160" i="1" l="1"/>
  <c r="E162" i="1" s="1"/>
  <c r="E104" i="1"/>
  <c r="E114" i="1"/>
  <c r="E67" i="1"/>
  <c r="E68" i="1"/>
</calcChain>
</file>

<file path=xl/sharedStrings.xml><?xml version="1.0" encoding="utf-8"?>
<sst xmlns="http://schemas.openxmlformats.org/spreadsheetml/2006/main" count="312" uniqueCount="148">
  <si>
    <t>Дефектний АКТ</t>
  </si>
  <si>
    <t>на ремонт приміщень 2 та 3-тий поверх гуртожитку Боренського професійного ліцею народних промислів і ремесил.</t>
  </si>
  <si>
    <t>Площі загального користування 248,52 м/кв:</t>
  </si>
  <si>
    <t xml:space="preserve">  - Сходові клітки, 2-ві : 24 м/кв</t>
  </si>
  <si>
    <t xml:space="preserve">  - Коридор: 41,17*2=82,34 м/кв</t>
  </si>
  <si>
    <t xml:space="preserve">  - Душові, 8-ри приміщення : 9,8*2=19,64 м/кв</t>
  </si>
  <si>
    <t xml:space="preserve">  - Санвузли, 4-ва приміщення : 42,12*2=84,24 м/кв</t>
  </si>
  <si>
    <t xml:space="preserve">  - Кухні+прачочна,  4-ва приміщення : 16,52*2=33,04 м/кв</t>
  </si>
  <si>
    <t xml:space="preserve">  - Балкон, 4-ва приміщення : 4,13*2=8,26 м/кв</t>
  </si>
  <si>
    <t>Житлова площа: 442,86 м/кв :</t>
  </si>
  <si>
    <t xml:space="preserve">  - Кімнати від 11,1-19,42 м/кв = 30-кім: 442,86 м/кв</t>
  </si>
  <si>
    <t>№</t>
  </si>
  <si>
    <t>Найменування</t>
  </si>
  <si>
    <t>Од-вим</t>
  </si>
  <si>
    <t>К-сть 4 повер</t>
  </si>
  <si>
    <t>Демонтаж бойлерів, для подальшого перекліплення</t>
  </si>
  <si>
    <t>шт</t>
  </si>
  <si>
    <t>Підлога</t>
  </si>
  <si>
    <t>Улаштування гідроізоляції на балконах</t>
  </si>
  <si>
    <t>м/кв</t>
  </si>
  <si>
    <t>Мастика гідрогізоляційна CL 51 14 кг</t>
  </si>
  <si>
    <t>кг</t>
  </si>
  <si>
    <t xml:space="preserve">Грунтування під улаштування плитки на підлозі  </t>
  </si>
  <si>
    <t>Грунтовка СТ 17</t>
  </si>
  <si>
    <t>Улаштування плитки на підлогу 600мм*600мм</t>
  </si>
  <si>
    <t>Плитка INTER 60*60 см</t>
  </si>
  <si>
    <t>Клей для плитки Ceresit СМ 11 25 кг</t>
  </si>
  <si>
    <t>Затирка для швів</t>
  </si>
  <si>
    <t>СВП клини 350 шт 1,5мм</t>
  </si>
  <si>
    <t>пач</t>
  </si>
  <si>
    <t>Улаштування плінтусів зона балкону</t>
  </si>
  <si>
    <t>м/п</t>
  </si>
  <si>
    <t>Плінтус</t>
  </si>
  <si>
    <t>Клей-піна  проф Lacrisil 800мл</t>
  </si>
  <si>
    <t>Дюбель ударний 6*40мм уп.200 шт</t>
  </si>
  <si>
    <t>Улаштування декоративних рейок для примикання двох типів підлогового покриття</t>
  </si>
  <si>
    <t>Рейка декоративна 2,7 м</t>
  </si>
  <si>
    <t>Улаштування декоративних рейок " Порогів " в усіх  32-вох кімнатах, примикання ламінату до коробки дверей</t>
  </si>
  <si>
    <t>Рейка декоративна 0,9</t>
  </si>
  <si>
    <t>Зароблення отворів в підлоговому покритті, місця проходження інженеррних мереж ( Кухні, сан-вузли та душові кімнати )</t>
  </si>
  <si>
    <t>послуга</t>
  </si>
  <si>
    <t>Ремонтна суміш RS 88 25кг</t>
  </si>
  <si>
    <t>Затирка плиточних швів фугою для усунення дефектів та не оброблених місць  ( Кухні, сан-вузли, душові кімнати та 10% коридорної зони )</t>
  </si>
  <si>
    <t>Стіни</t>
  </si>
  <si>
    <t xml:space="preserve">Грунтування стін під  шпаклювання </t>
  </si>
  <si>
    <t xml:space="preserve">Шпаклювання стін   </t>
  </si>
  <si>
    <t xml:space="preserve">Шпаклівка Acryl-puts фініш 20кг </t>
  </si>
  <si>
    <t xml:space="preserve">Грунтування стін під фарбування </t>
  </si>
  <si>
    <t xml:space="preserve">Фарбування стін водоемульсійними фарбами  </t>
  </si>
  <si>
    <t>Фарба Triora "Біла"</t>
  </si>
  <si>
    <t>Стеля</t>
  </si>
  <si>
    <t>Зароблення отвору в душовій кімнаті та улаштування вент.решітки</t>
  </si>
  <si>
    <t>Піна монтажна</t>
  </si>
  <si>
    <t>Гратка для ветиляції</t>
  </si>
  <si>
    <t>Оздоблювальні роботи</t>
  </si>
  <si>
    <t>Улаштування МП конструкції, кабінок в туалеті, Робота + матеріал</t>
  </si>
  <si>
    <t>Улаштування МП дверей, кабінки в туалеті та дошових</t>
  </si>
  <si>
    <t>Дверний блок в комплексі, коробка, потно та дверна фурнітува</t>
  </si>
  <si>
    <t>Анкер рамний 10*112мм 100шт</t>
  </si>
  <si>
    <t>Улаштування дзеркал в сан-вузлах</t>
  </si>
  <si>
    <t>Дзеркало настінне ЛАДА ГІВА 255 500х350</t>
  </si>
  <si>
    <t>Облагородження примикань сантехнічного обладнання та МП конструкцій</t>
  </si>
  <si>
    <t>Герметик "білий"</t>
  </si>
  <si>
    <t xml:space="preserve">Улаштування відкосів на коробках душових кімнат </t>
  </si>
  <si>
    <t xml:space="preserve">Улаштування б/у лиштви на двері </t>
  </si>
  <si>
    <t>Лиштва  б/у "Замовника"</t>
  </si>
  <si>
    <t>Клей "Рідкі цв'яхи"</t>
  </si>
  <si>
    <t xml:space="preserve">Облагодження водяних труб в душових </t>
  </si>
  <si>
    <t>Кабель канал 100х60х2000мм білий Кopos D_HD</t>
  </si>
  <si>
    <t>Заглушка для РК 100х60 біла Кopos D_HD</t>
  </si>
  <si>
    <t>Демонтаж-Монтаж радіатора опалення на кухні</t>
  </si>
  <si>
    <t>Радіатор б/у  "Замовника"</t>
  </si>
  <si>
    <t>Сантехніка</t>
  </si>
  <si>
    <t>Улаштування змішувачів, душові кімнати</t>
  </si>
  <si>
    <t>Змішувач для ванної кімнати, з душем</t>
  </si>
  <si>
    <t>Ексцентрик для змішувача</t>
  </si>
  <si>
    <t>Переулаштування діючич унітазів ( демонтаж-монтаж )</t>
  </si>
  <si>
    <t>Еріплення для унітаза 6*80</t>
  </si>
  <si>
    <t>Водянні шланги 90см</t>
  </si>
  <si>
    <t>Улаштування бойлера  100л. ( 4-ри нові, а чотири б/у ті що були )</t>
  </si>
  <si>
    <t>Бойлер 100 л.</t>
  </si>
  <si>
    <t>Кран кутовий 1/2х1/2</t>
  </si>
  <si>
    <t>Шланг водяний для підключення води</t>
  </si>
  <si>
    <t>Пакля сантехнічна 200г</t>
  </si>
  <si>
    <t>Паста для ущільнення різбових з'єднань Unipak 250г</t>
  </si>
  <si>
    <t xml:space="preserve">Улаштування пральних машинок </t>
  </si>
  <si>
    <t xml:space="preserve">Улаштування мийок </t>
  </si>
  <si>
    <t>Мика для кухні</t>
  </si>
  <si>
    <t>Сифон з переливом</t>
  </si>
  <si>
    <t>Водянні шланги</t>
  </si>
  <si>
    <t>Кутові крани 1/2х1/2</t>
  </si>
  <si>
    <t>Змішувач</t>
  </si>
  <si>
    <t>Ветиляція</t>
  </si>
  <si>
    <t>Улаштування отворів в зовнішніх вуличних стінах</t>
  </si>
  <si>
    <t>Улаштування ветиляції на кухнні</t>
  </si>
  <si>
    <t>Витяжний вентилятор</t>
  </si>
  <si>
    <t>Клапан зворотній</t>
  </si>
  <si>
    <t>Канал круглий 0,5 м 100мм</t>
  </si>
  <si>
    <t>Вентиляційна решітка 100мм</t>
  </si>
  <si>
    <t>Піна монитажна</t>
  </si>
  <si>
    <t>Монтаж витяжниниж коробів 250мм</t>
  </si>
  <si>
    <t>Канал ветиляційний  1,5м ПВХ</t>
  </si>
  <si>
    <t>Тримач вет.каналу ПВХ</t>
  </si>
  <si>
    <t>З'єднювач для вент.каналу</t>
  </si>
  <si>
    <t>Вентиляційна решітка</t>
  </si>
  <si>
    <t>Клейка стрічка алюмінієва</t>
  </si>
  <si>
    <t xml:space="preserve">Улаштування витяжок на кухні </t>
  </si>
  <si>
    <t>Гофра ветиляційна, повітро провід</t>
  </si>
  <si>
    <t>Трійник для кутових каналів  d 100</t>
  </si>
  <si>
    <t>Герметик білий</t>
  </si>
  <si>
    <t>Дюбель 10*60</t>
  </si>
  <si>
    <t>Заміна усіх наявних, пошкоджених вентиляційних решіток, системи ветиляції на 2 та 3 поверсі</t>
  </si>
  <si>
    <t>Улаштування ревізійних дверцят</t>
  </si>
  <si>
    <t>Дверка ревізійна 150*150мм</t>
  </si>
  <si>
    <t>Електирика</t>
  </si>
  <si>
    <t>Демонтаж розеток в душових кабінах з улаштуванням заглушок.</t>
  </si>
  <si>
    <t>Герметик поліуритановий Sikaflex-11 FC 600 мл</t>
  </si>
  <si>
    <t>Ел.кришка герметична, універсальна</t>
  </si>
  <si>
    <t>Улаштування герметизації відкритиої ел.коробки в коридорі загального користування.</t>
  </si>
  <si>
    <t>Розподільча коробка MB101 для суцільних стін</t>
  </si>
  <si>
    <t>Ревізія електричного щита на 3-тьому поверсі на предмет К/з</t>
  </si>
  <si>
    <t xml:space="preserve">Монтаж розеток скритого монтажу </t>
  </si>
  <si>
    <t>Розетка з заземленням Schneider Electric 16 A зі шторками б/у ( демонтована у душовій )</t>
  </si>
  <si>
    <t>Монтаж накладних світильників  Сан-вузол/Душові/Сходова</t>
  </si>
  <si>
    <t xml:space="preserve">Світильник настінно стельовий LED 18 вт </t>
  </si>
  <si>
    <t xml:space="preserve">Світильник настінно стельовий LED 24 вт </t>
  </si>
  <si>
    <t xml:space="preserve">Клемник швидкого монтажу </t>
  </si>
  <si>
    <t>Монтаж сівітильників аврійного освітлення</t>
  </si>
  <si>
    <t>Світильник аварійний E/NEXT е.emerg.507L-50.Led.Li.3h.Ip65</t>
  </si>
  <si>
    <t>Кухонне устаткування</t>
  </si>
  <si>
    <t>Збір та улаштування кухонної меблі</t>
  </si>
  <si>
    <t>Тумбочка кухонна ДСП під мийку</t>
  </si>
  <si>
    <t xml:space="preserve">Тумба для кухні </t>
  </si>
  <si>
    <t>Верхній модуль для кухні</t>
  </si>
  <si>
    <t>Комплект  Practic стіл 110х70х76 см + 4 стільці 40х48х84 см дуб сонома/чорний</t>
  </si>
  <si>
    <t>Інші Витрати</t>
  </si>
  <si>
    <t>Подача матеріалів</t>
  </si>
  <si>
    <t>Фасування та виніс різного сміття</t>
  </si>
  <si>
    <t>Мішки будівельні</t>
  </si>
  <si>
    <t>Навантаження та вивіз сміття</t>
  </si>
  <si>
    <t>Кошти на відрядження та проживання працівників</t>
  </si>
  <si>
    <t>Кошти на перевезення працівників</t>
  </si>
  <si>
    <t>Львівська область, Самбірський район, смт. Бориня, вул.Вояків</t>
  </si>
  <si>
    <t xml:space="preserve">                                [посада, підпис ( ініціали, прізвище)]</t>
  </si>
  <si>
    <t xml:space="preserve">   Перевірив      ____________________________________</t>
  </si>
  <si>
    <t xml:space="preserve">                               [посада, підпис ( ініціали, прізвище)]</t>
  </si>
  <si>
    <t xml:space="preserve">  Склав             Інженер БО БФ "РОКАДА"        ______________ </t>
  </si>
  <si>
    <t>Загальна площа 2-го та 3-го поверху та сход.клідки: 691,38 м/кв ( 345,69/345,69 )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</si>
</sst>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\ _₴_-;\-* #,##0.00\ _₴_-;_-* &quot;-&quot;??\ _₴_-;_-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2" fillId="2" borderId="1" xfId="0" applyFont="1" applyFill="1" applyBorder="1"/>
    <xf numFmtId="165" fontId="4" fillId="0" borderId="0" xfId="0" applyNumberFormat="1" applyFont="1"/>
    <xf numFmtId="0" fontId="4" fillId="0" borderId="0" xfId="0" applyFont="1" applyAlignment="1">
      <alignment vertical="center"/>
    </xf>
    <xf numFmtId="165" fontId="1" fillId="0" borderId="0" xfId="0" applyNumberFormat="1" applyFont="1"/>
    <xf numFmtId="0" fontId="5" fillId="2" borderId="1" xfId="0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3" fillId="0" borderId="0" xfId="0" applyFont="1" applyAlignment="1">
      <alignment vertical="center"/>
    </xf>
    <xf numFmtId="0" fontId="7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11" xfId="0" applyNumberFormat="1" applyFont="1" applyBorder="1"/>
    <xf numFmtId="0" fontId="8" fillId="2" borderId="1" xfId="0" applyFont="1" applyFill="1" applyBorder="1"/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64" fontId="8" fillId="0" borderId="19" xfId="0" applyNumberFormat="1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0" fontId="8" fillId="0" borderId="18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4" fontId="8" fillId="0" borderId="2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/>
    <xf numFmtId="0" fontId="8" fillId="0" borderId="29" xfId="0" applyFont="1" applyBorder="1" applyAlignment="1">
      <alignment vertical="center"/>
    </xf>
    <xf numFmtId="164" fontId="8" fillId="0" borderId="26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wrapText="1"/>
    </xf>
    <xf numFmtId="0" fontId="8" fillId="0" borderId="22" xfId="0" applyFont="1" applyBorder="1" applyAlignment="1">
      <alignment horizontal="center"/>
    </xf>
    <xf numFmtId="164" fontId="8" fillId="0" borderId="20" xfId="0" applyNumberFormat="1" applyFont="1" applyBorder="1"/>
    <xf numFmtId="0" fontId="8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8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0" fillId="0" borderId="4" xfId="0" applyFont="1" applyBorder="1"/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/>
    </xf>
    <xf numFmtId="0" fontId="8" fillId="4" borderId="16" xfId="0" applyFont="1" applyFill="1" applyBorder="1"/>
    <xf numFmtId="0" fontId="12" fillId="3" borderId="17" xfId="0" applyFont="1" applyFill="1" applyBorder="1" applyAlignment="1">
      <alignment horizontal="center"/>
    </xf>
    <xf numFmtId="0" fontId="9" fillId="3" borderId="16" xfId="0" applyFont="1" applyFill="1" applyBorder="1"/>
    <xf numFmtId="164" fontId="9" fillId="0" borderId="9" xfId="0" applyNumberFormat="1" applyFont="1" applyBorder="1" applyAlignment="1">
      <alignment horizontal="center"/>
    </xf>
    <xf numFmtId="0" fontId="9" fillId="0" borderId="18" xfId="0" applyFont="1" applyBorder="1" applyAlignment="1">
      <alignment wrapText="1"/>
    </xf>
    <xf numFmtId="0" fontId="9" fillId="0" borderId="0" xfId="0" applyFont="1" applyAlignment="1">
      <alignment horizontal="center"/>
    </xf>
    <xf numFmtId="164" fontId="9" fillId="0" borderId="11" xfId="0" applyNumberFormat="1" applyFont="1" applyBorder="1"/>
    <xf numFmtId="0" fontId="9" fillId="0" borderId="18" xfId="0" applyFont="1" applyBorder="1" applyAlignment="1">
      <alignment vertical="center"/>
    </xf>
    <xf numFmtId="0" fontId="9" fillId="0" borderId="10" xfId="0" applyFont="1" applyBorder="1" applyAlignment="1">
      <alignment wrapText="1"/>
    </xf>
    <xf numFmtId="0" fontId="9" fillId="0" borderId="18" xfId="0" applyFont="1" applyBorder="1"/>
    <xf numFmtId="0" fontId="9" fillId="0" borderId="18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vertical="center"/>
    </xf>
    <xf numFmtId="164" fontId="9" fillId="3" borderId="24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/>
    </xf>
    <xf numFmtId="164" fontId="9" fillId="3" borderId="16" xfId="0" applyNumberFormat="1" applyFont="1" applyFill="1" applyBorder="1"/>
    <xf numFmtId="165" fontId="9" fillId="0" borderId="11" xfId="0" applyNumberFormat="1" applyFont="1" applyBorder="1" applyAlignment="1">
      <alignment horizontal="center" wrapText="1"/>
    </xf>
    <xf numFmtId="164" fontId="9" fillId="3" borderId="12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 applyAlignment="1">
      <alignment horizontal="center"/>
    </xf>
    <xf numFmtId="164" fontId="9" fillId="3" borderId="14" xfId="0" applyNumberFormat="1" applyFont="1" applyFill="1" applyBorder="1"/>
    <xf numFmtId="0" fontId="9" fillId="3" borderId="15" xfId="0" applyFont="1" applyFill="1" applyBorder="1"/>
    <xf numFmtId="0" fontId="8" fillId="4" borderId="16" xfId="0" applyFont="1" applyFill="1" applyBorder="1" applyAlignment="1">
      <alignment vertical="center"/>
    </xf>
    <xf numFmtId="0" fontId="9" fillId="3" borderId="17" xfId="0" applyFont="1" applyFill="1" applyBorder="1"/>
    <xf numFmtId="0" fontId="9" fillId="3" borderId="1" xfId="0" applyFont="1" applyFill="1" applyBorder="1"/>
    <xf numFmtId="0" fontId="9" fillId="0" borderId="10" xfId="0" applyFont="1" applyBorder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  <xf numFmtId="164" fontId="9" fillId="0" borderId="9" xfId="0" applyNumberFormat="1" applyFont="1" applyBorder="1"/>
    <xf numFmtId="164" fontId="9" fillId="0" borderId="20" xfId="0" applyNumberFormat="1" applyFont="1" applyBorder="1" applyAlignment="1">
      <alignment horizontal="center"/>
    </xf>
    <xf numFmtId="0" fontId="9" fillId="3" borderId="14" xfId="0" applyFont="1" applyFill="1" applyBorder="1" applyAlignment="1">
      <alignment wrapText="1"/>
    </xf>
    <xf numFmtId="0" fontId="8" fillId="4" borderId="7" xfId="0" applyFont="1" applyFill="1" applyBorder="1"/>
    <xf numFmtId="16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164" fontId="13" fillId="3" borderId="12" xfId="0" applyNumberFormat="1" applyFont="1" applyFill="1" applyBorder="1" applyAlignment="1">
      <alignment horizontal="center"/>
    </xf>
    <xf numFmtId="0" fontId="13" fillId="3" borderId="14" xfId="0" applyFont="1" applyFill="1" applyBorder="1" applyAlignment="1">
      <alignment wrapText="1"/>
    </xf>
    <xf numFmtId="0" fontId="13" fillId="3" borderId="14" xfId="0" applyFont="1" applyFill="1" applyBorder="1" applyAlignment="1">
      <alignment horizontal="center"/>
    </xf>
    <xf numFmtId="164" fontId="13" fillId="3" borderId="14" xfId="0" applyNumberFormat="1" applyFont="1" applyFill="1" applyBorder="1"/>
    <xf numFmtId="0" fontId="13" fillId="3" borderId="15" xfId="0" applyFont="1" applyFill="1" applyBorder="1" applyAlignment="1">
      <alignment horizontal="center"/>
    </xf>
    <xf numFmtId="0" fontId="8" fillId="4" borderId="6" xfId="0" applyFont="1" applyFill="1" applyBorder="1"/>
    <xf numFmtId="0" fontId="13" fillId="3" borderId="16" xfId="0" applyFont="1" applyFill="1" applyBorder="1"/>
    <xf numFmtId="164" fontId="9" fillId="0" borderId="9" xfId="0" applyNumberFormat="1" applyFont="1" applyBorder="1" applyAlignment="1">
      <alignment vertical="center"/>
    </xf>
    <xf numFmtId="2" fontId="9" fillId="0" borderId="9" xfId="0" applyNumberFormat="1" applyFont="1" applyBorder="1"/>
    <xf numFmtId="164" fontId="9" fillId="0" borderId="9" xfId="0" applyNumberFormat="1" applyFont="1" applyBorder="1" applyAlignment="1"/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horizontal="center"/>
    </xf>
    <xf numFmtId="164" fontId="9" fillId="0" borderId="20" xfId="0" applyNumberFormat="1" applyFont="1" applyBorder="1"/>
    <xf numFmtId="164" fontId="9" fillId="3" borderId="24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/>
    <xf numFmtId="0" fontId="9" fillId="3" borderId="1" xfId="0" applyFont="1" applyFill="1" applyBorder="1" applyAlignment="1">
      <alignment wrapText="1"/>
    </xf>
    <xf numFmtId="0" fontId="9" fillId="3" borderId="30" xfId="0" applyFont="1" applyFill="1" applyBorder="1"/>
    <xf numFmtId="0" fontId="8" fillId="3" borderId="16" xfId="0" applyFont="1" applyFill="1" applyBorder="1"/>
    <xf numFmtId="0" fontId="7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363011</xdr:colOff>
      <xdr:row>0</xdr:row>
      <xdr:rowOff>1810003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FEA1961-08BC-4FF1-9EBB-5757A2EE9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2011" cy="181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3"/>
  <sheetViews>
    <sheetView tabSelected="1" workbookViewId="0">
      <selection activeCell="E9" sqref="E9"/>
    </sheetView>
  </sheetViews>
  <sheetFormatPr defaultColWidth="14.44140625" defaultRowHeight="15" customHeight="1" outlineLevelRow="1" x14ac:dyDescent="0.3"/>
  <cols>
    <col min="1" max="1" width="8.6640625" customWidth="1"/>
    <col min="2" max="2" width="6.44140625" customWidth="1"/>
    <col min="3" max="3" width="81.33203125" customWidth="1"/>
    <col min="4" max="4" width="9.109375" customWidth="1"/>
    <col min="5" max="5" width="9.33203125" customWidth="1"/>
    <col min="6" max="6" width="8.6640625" customWidth="1"/>
    <col min="7" max="7" width="9.109375" customWidth="1"/>
    <col min="8" max="8" width="13" customWidth="1"/>
    <col min="9" max="23" width="8.6640625" customWidth="1"/>
  </cols>
  <sheetData>
    <row r="1" spans="1:6" ht="145.19999999999999" customHeight="1" x14ac:dyDescent="0.3">
      <c r="A1" s="1"/>
      <c r="B1" s="1"/>
      <c r="C1" s="1"/>
      <c r="D1" s="1"/>
      <c r="E1" s="1"/>
      <c r="F1" s="1"/>
    </row>
    <row r="2" spans="1:6" ht="14.25" customHeight="1" x14ac:dyDescent="0.3">
      <c r="A2" s="1"/>
      <c r="B2" s="53" t="s">
        <v>0</v>
      </c>
      <c r="C2" s="54"/>
      <c r="D2" s="54"/>
      <c r="E2" s="54"/>
      <c r="F2" s="22"/>
    </row>
    <row r="3" spans="1:6" ht="14.25" customHeight="1" x14ac:dyDescent="0.3">
      <c r="A3" s="1"/>
      <c r="B3" s="53" t="s">
        <v>1</v>
      </c>
      <c r="C3" s="54"/>
      <c r="D3" s="54"/>
      <c r="E3" s="54"/>
      <c r="F3" s="22"/>
    </row>
    <row r="4" spans="1:6" ht="14.25" customHeight="1" x14ac:dyDescent="0.3">
      <c r="A4" s="1"/>
      <c r="B4" s="55" t="s">
        <v>142</v>
      </c>
      <c r="C4" s="54"/>
      <c r="D4" s="54"/>
      <c r="E4" s="54"/>
      <c r="F4" s="22"/>
    </row>
    <row r="5" spans="1:6" ht="14.25" customHeight="1" x14ac:dyDescent="0.3">
      <c r="A5" s="1"/>
      <c r="B5" s="22"/>
      <c r="C5" s="22"/>
      <c r="D5" s="22"/>
      <c r="E5" s="22"/>
      <c r="F5" s="22"/>
    </row>
    <row r="6" spans="1:6" ht="14.25" customHeight="1" x14ac:dyDescent="0.3">
      <c r="A6" s="1"/>
      <c r="B6" s="56" t="s">
        <v>147</v>
      </c>
      <c r="C6" s="57"/>
      <c r="D6" s="58"/>
      <c r="E6" s="54"/>
      <c r="F6" s="59"/>
    </row>
    <row r="7" spans="1:6" ht="14.25" customHeight="1" x14ac:dyDescent="0.3">
      <c r="A7" s="1"/>
      <c r="B7" s="56" t="s">
        <v>2</v>
      </c>
      <c r="C7" s="57"/>
      <c r="D7" s="60"/>
      <c r="E7" s="54"/>
      <c r="F7" s="61"/>
    </row>
    <row r="8" spans="1:6" ht="14.25" customHeight="1" x14ac:dyDescent="0.3">
      <c r="A8" s="1"/>
      <c r="B8" s="20" t="s">
        <v>3</v>
      </c>
      <c r="C8" s="57"/>
      <c r="D8" s="21"/>
      <c r="E8" s="54"/>
      <c r="F8" s="61"/>
    </row>
    <row r="9" spans="1:6" ht="14.25" customHeight="1" x14ac:dyDescent="0.3">
      <c r="A9" s="1"/>
      <c r="B9" s="20" t="s">
        <v>4</v>
      </c>
      <c r="C9" s="57"/>
      <c r="D9" s="22"/>
      <c r="E9" s="22"/>
      <c r="F9" s="61"/>
    </row>
    <row r="10" spans="1:6" ht="14.25" customHeight="1" x14ac:dyDescent="0.3">
      <c r="A10" s="1"/>
      <c r="B10" s="20" t="s">
        <v>5</v>
      </c>
      <c r="C10" s="57"/>
      <c r="D10" s="22"/>
      <c r="E10" s="22"/>
      <c r="F10" s="61"/>
    </row>
    <row r="11" spans="1:6" ht="14.25" customHeight="1" x14ac:dyDescent="0.3">
      <c r="A11" s="1"/>
      <c r="B11" s="20" t="s">
        <v>6</v>
      </c>
      <c r="C11" s="57"/>
      <c r="D11" s="22"/>
      <c r="E11" s="22"/>
      <c r="F11" s="61"/>
    </row>
    <row r="12" spans="1:6" ht="14.25" customHeight="1" x14ac:dyDescent="0.3">
      <c r="A12" s="1"/>
      <c r="B12" s="21" t="s">
        <v>7</v>
      </c>
      <c r="C12" s="57"/>
      <c r="D12" s="20"/>
      <c r="E12" s="54"/>
      <c r="F12" s="57"/>
    </row>
    <row r="13" spans="1:6" ht="14.25" customHeight="1" x14ac:dyDescent="0.3">
      <c r="A13" s="1"/>
      <c r="B13" s="21" t="s">
        <v>8</v>
      </c>
      <c r="C13" s="57"/>
      <c r="D13" s="62"/>
      <c r="E13" s="62"/>
      <c r="F13" s="62"/>
    </row>
    <row r="14" spans="1:6" ht="14.25" customHeight="1" x14ac:dyDescent="0.3">
      <c r="A14" s="1"/>
      <c r="B14" s="58" t="s">
        <v>9</v>
      </c>
      <c r="C14" s="57"/>
      <c r="D14" s="22"/>
      <c r="E14" s="22"/>
      <c r="F14" s="22"/>
    </row>
    <row r="15" spans="1:6" ht="14.25" customHeight="1" x14ac:dyDescent="0.3">
      <c r="A15" s="2"/>
      <c r="B15" s="21" t="s">
        <v>10</v>
      </c>
      <c r="C15" s="57"/>
      <c r="D15" s="22"/>
      <c r="E15" s="22"/>
      <c r="F15" s="22"/>
    </row>
    <row r="16" spans="1:6" ht="14.25" customHeight="1" x14ac:dyDescent="0.3">
      <c r="A16" s="1"/>
      <c r="B16" s="21"/>
      <c r="C16" s="57"/>
      <c r="D16" s="22"/>
      <c r="E16" s="22"/>
      <c r="F16" s="22"/>
    </row>
    <row r="17" spans="1:23" ht="14.25" customHeight="1" x14ac:dyDescent="0.3">
      <c r="A17" s="1"/>
      <c r="B17" s="21"/>
      <c r="C17" s="57"/>
      <c r="D17" s="22"/>
      <c r="E17" s="22"/>
      <c r="F17" s="22"/>
    </row>
    <row r="18" spans="1:23" ht="14.25" customHeight="1" x14ac:dyDescent="0.3">
      <c r="A18" s="3"/>
      <c r="B18" s="63" t="s">
        <v>11</v>
      </c>
      <c r="C18" s="64" t="s">
        <v>12</v>
      </c>
      <c r="D18" s="65" t="s">
        <v>13</v>
      </c>
      <c r="E18" s="66" t="s">
        <v>14</v>
      </c>
      <c r="F18" s="67"/>
    </row>
    <row r="19" spans="1:23" ht="14.25" customHeight="1" x14ac:dyDescent="0.3">
      <c r="A19" s="4"/>
      <c r="B19" s="23">
        <v>1</v>
      </c>
      <c r="C19" s="24" t="s">
        <v>15</v>
      </c>
      <c r="D19" s="25" t="s">
        <v>16</v>
      </c>
      <c r="E19" s="26">
        <v>4</v>
      </c>
      <c r="F19" s="27"/>
    </row>
    <row r="20" spans="1:23" ht="14.25" customHeight="1" x14ac:dyDescent="0.3">
      <c r="A20" s="5"/>
      <c r="B20" s="68"/>
      <c r="C20" s="69"/>
      <c r="D20" s="70"/>
      <c r="E20" s="71"/>
      <c r="F20" s="7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4.25" customHeight="1" x14ac:dyDescent="0.3">
      <c r="A21" s="1"/>
      <c r="B21" s="73"/>
      <c r="C21" s="74" t="s">
        <v>17</v>
      </c>
      <c r="D21" s="75"/>
      <c r="E21" s="76"/>
      <c r="F21" s="22"/>
    </row>
    <row r="22" spans="1:23" ht="14.25" customHeight="1" x14ac:dyDescent="0.3">
      <c r="A22" s="7"/>
      <c r="B22" s="28">
        <v>2</v>
      </c>
      <c r="C22" s="29" t="s">
        <v>18</v>
      </c>
      <c r="D22" s="30" t="s">
        <v>19</v>
      </c>
      <c r="E22" s="31">
        <v>4</v>
      </c>
      <c r="F22" s="32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4.25" customHeight="1" outlineLevel="1" x14ac:dyDescent="0.3">
      <c r="A23" s="9"/>
      <c r="B23" s="77">
        <v>0</v>
      </c>
      <c r="C23" s="78" t="s">
        <v>20</v>
      </c>
      <c r="D23" s="79" t="s">
        <v>21</v>
      </c>
      <c r="E23" s="80">
        <f>E22*0.85</f>
        <v>3.4</v>
      </c>
      <c r="F23" s="22"/>
    </row>
    <row r="24" spans="1:23" ht="14.25" customHeight="1" x14ac:dyDescent="0.3">
      <c r="A24" s="7"/>
      <c r="B24" s="28">
        <v>3</v>
      </c>
      <c r="C24" s="29" t="s">
        <v>22</v>
      </c>
      <c r="D24" s="30" t="s">
        <v>19</v>
      </c>
      <c r="E24" s="33">
        <v>4</v>
      </c>
      <c r="F24" s="32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4.25" customHeight="1" outlineLevel="1" x14ac:dyDescent="0.3">
      <c r="A25" s="4"/>
      <c r="B25" s="77">
        <v>0</v>
      </c>
      <c r="C25" s="78" t="s">
        <v>23</v>
      </c>
      <c r="D25" s="79" t="s">
        <v>21</v>
      </c>
      <c r="E25" s="80">
        <f>E24*0.25</f>
        <v>1</v>
      </c>
      <c r="F25" s="27"/>
    </row>
    <row r="26" spans="1:23" ht="14.25" customHeight="1" x14ac:dyDescent="0.3">
      <c r="A26" s="7"/>
      <c r="B26" s="28">
        <v>4</v>
      </c>
      <c r="C26" s="29" t="s">
        <v>24</v>
      </c>
      <c r="D26" s="30" t="s">
        <v>19</v>
      </c>
      <c r="E26" s="33">
        <v>4</v>
      </c>
      <c r="F26" s="32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25" customHeight="1" outlineLevel="1" x14ac:dyDescent="0.3">
      <c r="A27" s="9"/>
      <c r="B27" s="77">
        <v>0</v>
      </c>
      <c r="C27" s="78" t="s">
        <v>25</v>
      </c>
      <c r="D27" s="79" t="s">
        <v>19</v>
      </c>
      <c r="E27" s="80">
        <f>E26*1.05</f>
        <v>4.2</v>
      </c>
      <c r="F27" s="22"/>
    </row>
    <row r="28" spans="1:23" ht="14.25" customHeight="1" outlineLevel="1" x14ac:dyDescent="0.3">
      <c r="A28" s="9"/>
      <c r="B28" s="77">
        <v>0</v>
      </c>
      <c r="C28" s="78" t="s">
        <v>26</v>
      </c>
      <c r="D28" s="79" t="s">
        <v>21</v>
      </c>
      <c r="E28" s="80">
        <f>E26*8</f>
        <v>32</v>
      </c>
      <c r="F28" s="22"/>
    </row>
    <row r="29" spans="1:23" ht="14.25" customHeight="1" outlineLevel="1" x14ac:dyDescent="0.3">
      <c r="A29" s="4"/>
      <c r="B29" s="77">
        <v>0</v>
      </c>
      <c r="C29" s="78" t="s">
        <v>27</v>
      </c>
      <c r="D29" s="79" t="s">
        <v>21</v>
      </c>
      <c r="E29" s="80">
        <f>E26*0.7</f>
        <v>2.8</v>
      </c>
      <c r="F29" s="27"/>
    </row>
    <row r="30" spans="1:23" ht="14.25" customHeight="1" outlineLevel="1" x14ac:dyDescent="0.3">
      <c r="A30" s="4"/>
      <c r="B30" s="77">
        <v>0</v>
      </c>
      <c r="C30" s="78" t="s">
        <v>28</v>
      </c>
      <c r="D30" s="79" t="s">
        <v>29</v>
      </c>
      <c r="E30" s="80">
        <f>(E26/0.36)*4/350</f>
        <v>0.12698412698412698</v>
      </c>
      <c r="F30" s="27"/>
    </row>
    <row r="31" spans="1:23" ht="14.25" customHeight="1" x14ac:dyDescent="0.3">
      <c r="A31" s="7"/>
      <c r="B31" s="28">
        <v>5</v>
      </c>
      <c r="C31" s="29" t="s">
        <v>30</v>
      </c>
      <c r="D31" s="30" t="s">
        <v>31</v>
      </c>
      <c r="E31" s="33">
        <v>10</v>
      </c>
      <c r="F31" s="32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4.25" customHeight="1" outlineLevel="1" x14ac:dyDescent="0.3">
      <c r="A32" s="4"/>
      <c r="B32" s="77">
        <v>0</v>
      </c>
      <c r="C32" s="78" t="s">
        <v>32</v>
      </c>
      <c r="D32" s="79" t="s">
        <v>16</v>
      </c>
      <c r="E32" s="80">
        <f>(E31/2.4)*1.03</f>
        <v>4.291666666666667</v>
      </c>
      <c r="F32" s="27"/>
    </row>
    <row r="33" spans="1:23" ht="13.5" customHeight="1" outlineLevel="1" x14ac:dyDescent="0.3">
      <c r="A33" s="5"/>
      <c r="B33" s="77">
        <v>0</v>
      </c>
      <c r="C33" s="81" t="s">
        <v>33</v>
      </c>
      <c r="D33" s="79" t="s">
        <v>16</v>
      </c>
      <c r="E33" s="80">
        <v>2</v>
      </c>
      <c r="F33" s="72"/>
    </row>
    <row r="34" spans="1:23" ht="14.25" customHeight="1" outlineLevel="1" x14ac:dyDescent="0.3">
      <c r="A34" s="4"/>
      <c r="B34" s="77">
        <v>0</v>
      </c>
      <c r="C34" s="82" t="s">
        <v>34</v>
      </c>
      <c r="D34" s="79" t="s">
        <v>29</v>
      </c>
      <c r="E34" s="80">
        <f>E31*4/200</f>
        <v>0.2</v>
      </c>
      <c r="F34" s="27"/>
    </row>
    <row r="35" spans="1:23" ht="14.25" customHeight="1" x14ac:dyDescent="0.3">
      <c r="A35" s="4"/>
      <c r="B35" s="28">
        <v>6</v>
      </c>
      <c r="C35" s="34" t="s">
        <v>35</v>
      </c>
      <c r="D35" s="30" t="s">
        <v>31</v>
      </c>
      <c r="E35" s="26">
        <v>5</v>
      </c>
      <c r="F35" s="2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outlineLevel="1" x14ac:dyDescent="0.3">
      <c r="A36" s="4"/>
      <c r="B36" s="77">
        <v>0</v>
      </c>
      <c r="C36" s="78" t="s">
        <v>36</v>
      </c>
      <c r="D36" s="79" t="s">
        <v>16</v>
      </c>
      <c r="E36" s="80">
        <v>2</v>
      </c>
      <c r="F36" s="27"/>
    </row>
    <row r="37" spans="1:23" ht="14.25" customHeight="1" outlineLevel="1" x14ac:dyDescent="0.3">
      <c r="A37" s="4"/>
      <c r="B37" s="77">
        <v>0</v>
      </c>
      <c r="C37" s="83" t="s">
        <v>33</v>
      </c>
      <c r="D37" s="79" t="s">
        <v>16</v>
      </c>
      <c r="E37" s="80">
        <v>1</v>
      </c>
      <c r="F37" s="27"/>
    </row>
    <row r="38" spans="1:23" ht="15" customHeight="1" outlineLevel="1" x14ac:dyDescent="0.3">
      <c r="A38" s="4"/>
      <c r="B38" s="77">
        <v>0</v>
      </c>
      <c r="C38" s="82" t="s">
        <v>34</v>
      </c>
      <c r="D38" s="79" t="s">
        <v>29</v>
      </c>
      <c r="E38" s="80">
        <f>E35*4/200</f>
        <v>0.1</v>
      </c>
      <c r="F38" s="27"/>
    </row>
    <row r="39" spans="1:23" ht="30.75" customHeight="1" x14ac:dyDescent="0.3">
      <c r="A39" s="7"/>
      <c r="B39" s="28">
        <v>7</v>
      </c>
      <c r="C39" s="29" t="s">
        <v>37</v>
      </c>
      <c r="D39" s="30" t="s">
        <v>31</v>
      </c>
      <c r="E39" s="33">
        <v>28.8</v>
      </c>
      <c r="F39" s="3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" customHeight="1" outlineLevel="1" x14ac:dyDescent="0.3">
      <c r="A40" s="4"/>
      <c r="B40" s="77">
        <v>0</v>
      </c>
      <c r="C40" s="78" t="s">
        <v>38</v>
      </c>
      <c r="D40" s="79" t="s">
        <v>16</v>
      </c>
      <c r="E40" s="80">
        <v>32</v>
      </c>
      <c r="F40" s="27"/>
      <c r="I40" s="12"/>
    </row>
    <row r="41" spans="1:23" ht="15" customHeight="1" outlineLevel="1" x14ac:dyDescent="0.3">
      <c r="A41" s="4"/>
      <c r="B41" s="77">
        <v>0</v>
      </c>
      <c r="C41" s="83" t="s">
        <v>33</v>
      </c>
      <c r="D41" s="79" t="s">
        <v>16</v>
      </c>
      <c r="E41" s="80">
        <v>1</v>
      </c>
      <c r="F41" s="27"/>
    </row>
    <row r="42" spans="1:23" ht="15" customHeight="1" outlineLevel="1" x14ac:dyDescent="0.3">
      <c r="A42" s="4"/>
      <c r="B42" s="77">
        <v>0</v>
      </c>
      <c r="C42" s="82" t="s">
        <v>34</v>
      </c>
      <c r="D42" s="79" t="s">
        <v>29</v>
      </c>
      <c r="E42" s="80">
        <f>E39*4/200</f>
        <v>0.57600000000000007</v>
      </c>
      <c r="F42" s="27"/>
    </row>
    <row r="43" spans="1:23" ht="27" customHeight="1" x14ac:dyDescent="0.3">
      <c r="A43" s="7"/>
      <c r="B43" s="28">
        <v>8</v>
      </c>
      <c r="C43" s="29" t="s">
        <v>39</v>
      </c>
      <c r="D43" s="30" t="s">
        <v>40</v>
      </c>
      <c r="E43" s="33">
        <v>1</v>
      </c>
      <c r="F43" s="32"/>
    </row>
    <row r="44" spans="1:23" ht="15" customHeight="1" outlineLevel="1" x14ac:dyDescent="0.3">
      <c r="A44" s="4"/>
      <c r="B44" s="77">
        <v>0</v>
      </c>
      <c r="C44" s="84" t="s">
        <v>41</v>
      </c>
      <c r="D44" s="85" t="s">
        <v>21</v>
      </c>
      <c r="E44" s="86">
        <f>0.72*15</f>
        <v>10.799999999999999</v>
      </c>
      <c r="F44" s="27"/>
    </row>
    <row r="45" spans="1:23" ht="24" customHeight="1" x14ac:dyDescent="0.3">
      <c r="A45" s="4"/>
      <c r="B45" s="28">
        <v>9</v>
      </c>
      <c r="C45" s="34" t="s">
        <v>42</v>
      </c>
      <c r="D45" s="30" t="s">
        <v>19</v>
      </c>
      <c r="E45" s="33">
        <f>98.76+9.88</f>
        <v>108.64</v>
      </c>
      <c r="F45" s="27"/>
      <c r="G45" s="12"/>
    </row>
    <row r="46" spans="1:23" ht="15" customHeight="1" outlineLevel="1" x14ac:dyDescent="0.3">
      <c r="A46" s="4"/>
      <c r="B46" s="87">
        <v>0</v>
      </c>
      <c r="C46" s="88" t="s">
        <v>27</v>
      </c>
      <c r="D46" s="89" t="s">
        <v>21</v>
      </c>
      <c r="E46" s="90">
        <f>E45*0.3</f>
        <v>32.591999999999999</v>
      </c>
      <c r="F46" s="27"/>
    </row>
    <row r="47" spans="1:23" ht="14.25" customHeight="1" x14ac:dyDescent="0.3">
      <c r="A47" s="7"/>
      <c r="B47" s="91"/>
      <c r="C47" s="92"/>
      <c r="D47" s="93"/>
      <c r="E47" s="94"/>
      <c r="F47" s="32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4.25" customHeight="1" x14ac:dyDescent="0.3">
      <c r="A48" s="1"/>
      <c r="B48" s="73"/>
      <c r="C48" s="74" t="s">
        <v>43</v>
      </c>
      <c r="D48" s="95"/>
      <c r="E48" s="96"/>
      <c r="F48" s="22"/>
    </row>
    <row r="49" spans="1:6" ht="14.25" customHeight="1" x14ac:dyDescent="0.3">
      <c r="A49" s="7"/>
      <c r="B49" s="28">
        <v>10</v>
      </c>
      <c r="C49" s="35" t="s">
        <v>44</v>
      </c>
      <c r="D49" s="30" t="s">
        <v>19</v>
      </c>
      <c r="E49" s="33">
        <f>8.5*2</f>
        <v>17</v>
      </c>
      <c r="F49" s="32"/>
    </row>
    <row r="50" spans="1:6" ht="14.25" customHeight="1" outlineLevel="1" x14ac:dyDescent="0.3">
      <c r="A50" s="4"/>
      <c r="B50" s="77">
        <v>0</v>
      </c>
      <c r="C50" s="82" t="s">
        <v>23</v>
      </c>
      <c r="D50" s="79" t="s">
        <v>21</v>
      </c>
      <c r="E50" s="80">
        <f>E49*0.2</f>
        <v>3.4000000000000004</v>
      </c>
      <c r="F50" s="27"/>
    </row>
    <row r="51" spans="1:6" ht="14.25" customHeight="1" x14ac:dyDescent="0.3">
      <c r="A51" s="7"/>
      <c r="B51" s="28">
        <v>11</v>
      </c>
      <c r="C51" s="35" t="s">
        <v>45</v>
      </c>
      <c r="D51" s="30" t="s">
        <v>19</v>
      </c>
      <c r="E51" s="33">
        <v>17</v>
      </c>
      <c r="F51" s="32"/>
    </row>
    <row r="52" spans="1:6" ht="14.25" customHeight="1" outlineLevel="1" x14ac:dyDescent="0.3">
      <c r="A52" s="9"/>
      <c r="B52" s="77">
        <v>0</v>
      </c>
      <c r="C52" s="78" t="s">
        <v>46</v>
      </c>
      <c r="D52" s="79" t="s">
        <v>21</v>
      </c>
      <c r="E52" s="97">
        <f>E51*1.8</f>
        <v>30.6</v>
      </c>
      <c r="F52" s="22"/>
    </row>
    <row r="53" spans="1:6" ht="14.25" customHeight="1" x14ac:dyDescent="0.3">
      <c r="A53" s="7"/>
      <c r="B53" s="28">
        <v>12</v>
      </c>
      <c r="C53" s="35" t="s">
        <v>47</v>
      </c>
      <c r="D53" s="30" t="s">
        <v>19</v>
      </c>
      <c r="E53" s="33">
        <v>15</v>
      </c>
      <c r="F53" s="32"/>
    </row>
    <row r="54" spans="1:6" ht="14.25" customHeight="1" outlineLevel="1" x14ac:dyDescent="0.3">
      <c r="A54" s="4"/>
      <c r="B54" s="77">
        <v>0</v>
      </c>
      <c r="C54" s="82" t="s">
        <v>23</v>
      </c>
      <c r="D54" s="79" t="s">
        <v>21</v>
      </c>
      <c r="E54" s="80">
        <f>E53*0.2</f>
        <v>3</v>
      </c>
      <c r="F54" s="27"/>
    </row>
    <row r="55" spans="1:6" ht="14.25" customHeight="1" x14ac:dyDescent="0.3">
      <c r="A55" s="7"/>
      <c r="B55" s="28">
        <v>13</v>
      </c>
      <c r="C55" s="35" t="s">
        <v>48</v>
      </c>
      <c r="D55" s="30" t="s">
        <v>19</v>
      </c>
      <c r="E55" s="33">
        <v>15</v>
      </c>
      <c r="F55" s="32"/>
    </row>
    <row r="56" spans="1:6" ht="13.5" customHeight="1" outlineLevel="1" x14ac:dyDescent="0.3">
      <c r="A56" s="9"/>
      <c r="B56" s="77">
        <v>0</v>
      </c>
      <c r="C56" s="82" t="s">
        <v>49</v>
      </c>
      <c r="D56" s="79" t="s">
        <v>21</v>
      </c>
      <c r="E56" s="80">
        <f>E55*0.55</f>
        <v>8.25</v>
      </c>
      <c r="F56" s="22"/>
    </row>
    <row r="57" spans="1:6" ht="14.25" customHeight="1" x14ac:dyDescent="0.3">
      <c r="A57" s="4"/>
      <c r="B57" s="98"/>
      <c r="C57" s="99"/>
      <c r="D57" s="100"/>
      <c r="E57" s="101"/>
      <c r="F57" s="27"/>
    </row>
    <row r="58" spans="1:6" ht="14.25" customHeight="1" x14ac:dyDescent="0.3">
      <c r="A58" s="1"/>
      <c r="B58" s="102"/>
      <c r="C58" s="103" t="s">
        <v>50</v>
      </c>
      <c r="D58" s="104"/>
      <c r="E58" s="76"/>
      <c r="F58" s="22"/>
    </row>
    <row r="59" spans="1:6" ht="14.25" customHeight="1" x14ac:dyDescent="0.3">
      <c r="A59" s="4"/>
      <c r="B59" s="23">
        <v>14</v>
      </c>
      <c r="C59" s="34" t="s">
        <v>51</v>
      </c>
      <c r="D59" s="25" t="s">
        <v>16</v>
      </c>
      <c r="E59" s="26">
        <v>1</v>
      </c>
      <c r="F59" s="27"/>
    </row>
    <row r="60" spans="1:6" ht="14.25" customHeight="1" outlineLevel="1" x14ac:dyDescent="0.3">
      <c r="A60" s="4"/>
      <c r="B60" s="77">
        <v>0</v>
      </c>
      <c r="C60" s="82" t="s">
        <v>52</v>
      </c>
      <c r="D60" s="79" t="s">
        <v>16</v>
      </c>
      <c r="E60" s="80">
        <v>1</v>
      </c>
      <c r="F60" s="27"/>
    </row>
    <row r="61" spans="1:6" ht="14.25" customHeight="1" outlineLevel="1" x14ac:dyDescent="0.3">
      <c r="A61" s="9"/>
      <c r="B61" s="77">
        <v>0</v>
      </c>
      <c r="C61" s="82" t="s">
        <v>53</v>
      </c>
      <c r="D61" s="79" t="s">
        <v>16</v>
      </c>
      <c r="E61" s="80">
        <v>1</v>
      </c>
      <c r="F61" s="22"/>
    </row>
    <row r="62" spans="1:6" ht="14.25" customHeight="1" x14ac:dyDescent="0.3">
      <c r="A62" s="4"/>
      <c r="B62" s="98"/>
      <c r="C62" s="99"/>
      <c r="D62" s="100"/>
      <c r="E62" s="101"/>
      <c r="F62" s="27"/>
    </row>
    <row r="63" spans="1:6" ht="14.25" customHeight="1" x14ac:dyDescent="0.3">
      <c r="A63" s="13"/>
      <c r="B63" s="73"/>
      <c r="C63" s="103" t="s">
        <v>54</v>
      </c>
      <c r="D63" s="104"/>
      <c r="E63" s="105"/>
      <c r="F63" s="22"/>
    </row>
    <row r="64" spans="1:6" ht="14.25" customHeight="1" x14ac:dyDescent="0.3">
      <c r="A64" s="13"/>
      <c r="B64" s="36">
        <v>15</v>
      </c>
      <c r="C64" s="37" t="s">
        <v>55</v>
      </c>
      <c r="D64" s="30" t="s">
        <v>19</v>
      </c>
      <c r="E64" s="31">
        <v>14.5</v>
      </c>
      <c r="F64" s="22"/>
    </row>
    <row r="65" spans="1:23" ht="14.25" customHeight="1" x14ac:dyDescent="0.3">
      <c r="A65" s="13"/>
      <c r="B65" s="23">
        <v>16</v>
      </c>
      <c r="C65" s="24" t="s">
        <v>56</v>
      </c>
      <c r="D65" s="25" t="s">
        <v>16</v>
      </c>
      <c r="E65" s="26">
        <f>2+4</f>
        <v>6</v>
      </c>
      <c r="F65" s="22"/>
    </row>
    <row r="66" spans="1:23" ht="14.25" customHeight="1" outlineLevel="1" x14ac:dyDescent="0.3">
      <c r="A66" s="13"/>
      <c r="B66" s="77">
        <v>0</v>
      </c>
      <c r="C66" s="82" t="s">
        <v>57</v>
      </c>
      <c r="D66" s="79" t="s">
        <v>16</v>
      </c>
      <c r="E66" s="80">
        <f>E65</f>
        <v>6</v>
      </c>
      <c r="F66" s="22"/>
    </row>
    <row r="67" spans="1:23" ht="14.25" customHeight="1" outlineLevel="1" x14ac:dyDescent="0.3">
      <c r="A67" s="13"/>
      <c r="B67" s="77">
        <v>0</v>
      </c>
      <c r="C67" s="82" t="s">
        <v>58</v>
      </c>
      <c r="D67" s="79" t="s">
        <v>29</v>
      </c>
      <c r="E67" s="80">
        <f>E65*6/100</f>
        <v>0.36</v>
      </c>
      <c r="F67" s="22"/>
    </row>
    <row r="68" spans="1:23" ht="14.25" customHeight="1" outlineLevel="1" x14ac:dyDescent="0.3">
      <c r="A68" s="13"/>
      <c r="B68" s="77">
        <v>0</v>
      </c>
      <c r="C68" s="82" t="s">
        <v>52</v>
      </c>
      <c r="D68" s="79" t="s">
        <v>16</v>
      </c>
      <c r="E68" s="80">
        <f>E65</f>
        <v>6</v>
      </c>
      <c r="F68" s="22"/>
    </row>
    <row r="69" spans="1:23" ht="14.25" customHeight="1" x14ac:dyDescent="0.3">
      <c r="A69" s="13"/>
      <c r="B69" s="23">
        <v>17</v>
      </c>
      <c r="C69" s="24" t="s">
        <v>59</v>
      </c>
      <c r="D69" s="25" t="s">
        <v>16</v>
      </c>
      <c r="E69" s="26">
        <v>8</v>
      </c>
      <c r="F69" s="22"/>
    </row>
    <row r="70" spans="1:23" ht="14.25" customHeight="1" outlineLevel="1" x14ac:dyDescent="0.3">
      <c r="A70" s="9"/>
      <c r="B70" s="77">
        <v>0</v>
      </c>
      <c r="C70" s="106" t="s">
        <v>60</v>
      </c>
      <c r="D70" s="107" t="s">
        <v>16</v>
      </c>
      <c r="E70" s="80">
        <v>8</v>
      </c>
      <c r="F70" s="22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4.25" customHeight="1" x14ac:dyDescent="0.3">
      <c r="A71" s="2"/>
      <c r="B71" s="23">
        <v>18</v>
      </c>
      <c r="C71" s="38" t="s">
        <v>61</v>
      </c>
      <c r="D71" s="30" t="s">
        <v>40</v>
      </c>
      <c r="E71" s="26">
        <v>1</v>
      </c>
      <c r="F71" s="2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4.25" customHeight="1" outlineLevel="1" x14ac:dyDescent="0.3">
      <c r="A72" s="13"/>
      <c r="B72" s="77">
        <v>0</v>
      </c>
      <c r="C72" s="82" t="s">
        <v>52</v>
      </c>
      <c r="D72" s="79" t="s">
        <v>16</v>
      </c>
      <c r="E72" s="80">
        <v>4</v>
      </c>
      <c r="F72" s="22"/>
    </row>
    <row r="73" spans="1:23" ht="14.25" customHeight="1" outlineLevel="1" x14ac:dyDescent="0.3">
      <c r="A73" s="13"/>
      <c r="B73" s="77">
        <v>0</v>
      </c>
      <c r="C73" s="82" t="s">
        <v>62</v>
      </c>
      <c r="D73" s="79" t="s">
        <v>16</v>
      </c>
      <c r="E73" s="80">
        <v>3</v>
      </c>
      <c r="F73" s="22"/>
    </row>
    <row r="74" spans="1:23" ht="14.25" customHeight="1" x14ac:dyDescent="0.3">
      <c r="A74" s="4"/>
      <c r="B74" s="23">
        <v>19</v>
      </c>
      <c r="C74" s="24" t="s">
        <v>63</v>
      </c>
      <c r="D74" s="25" t="s">
        <v>31</v>
      </c>
      <c r="E74" s="26">
        <v>20</v>
      </c>
      <c r="F74" s="27"/>
    </row>
    <row r="75" spans="1:23" ht="14.25" customHeight="1" outlineLevel="1" x14ac:dyDescent="0.3">
      <c r="A75" s="9"/>
      <c r="B75" s="77">
        <v>0</v>
      </c>
      <c r="C75" s="82" t="s">
        <v>25</v>
      </c>
      <c r="D75" s="79" t="s">
        <v>19</v>
      </c>
      <c r="E75" s="80">
        <v>2</v>
      </c>
      <c r="F75" s="22"/>
      <c r="I75" s="12"/>
    </row>
    <row r="76" spans="1:23" ht="14.25" customHeight="1" outlineLevel="1" x14ac:dyDescent="0.3">
      <c r="A76" s="9"/>
      <c r="B76" s="77">
        <v>0</v>
      </c>
      <c r="C76" s="82" t="s">
        <v>26</v>
      </c>
      <c r="D76" s="79" t="s">
        <v>21</v>
      </c>
      <c r="E76" s="80">
        <f>E75*8</f>
        <v>16</v>
      </c>
      <c r="F76" s="22"/>
    </row>
    <row r="77" spans="1:23" ht="14.25" customHeight="1" outlineLevel="1" x14ac:dyDescent="0.3">
      <c r="A77" s="9"/>
      <c r="B77" s="77">
        <v>0</v>
      </c>
      <c r="C77" s="82" t="s">
        <v>27</v>
      </c>
      <c r="D77" s="79" t="s">
        <v>21</v>
      </c>
      <c r="E77" s="80">
        <f>E75*0.5</f>
        <v>1</v>
      </c>
      <c r="F77" s="22"/>
    </row>
    <row r="78" spans="1:23" ht="14.25" customHeight="1" x14ac:dyDescent="0.3">
      <c r="A78" s="7"/>
      <c r="B78" s="28">
        <v>20</v>
      </c>
      <c r="C78" s="35" t="s">
        <v>64</v>
      </c>
      <c r="D78" s="30" t="s">
        <v>31</v>
      </c>
      <c r="E78" s="33">
        <v>3.6</v>
      </c>
      <c r="F78" s="32"/>
    </row>
    <row r="79" spans="1:23" ht="14.25" customHeight="1" outlineLevel="1" x14ac:dyDescent="0.3">
      <c r="A79" s="9"/>
      <c r="B79" s="77">
        <v>0</v>
      </c>
      <c r="C79" s="82" t="s">
        <v>65</v>
      </c>
      <c r="D79" s="79" t="s">
        <v>16</v>
      </c>
      <c r="E79" s="80">
        <v>4</v>
      </c>
      <c r="F79" s="22"/>
    </row>
    <row r="80" spans="1:23" ht="14.25" customHeight="1" outlineLevel="1" x14ac:dyDescent="0.3">
      <c r="A80" s="9"/>
      <c r="B80" s="77">
        <v>0</v>
      </c>
      <c r="C80" s="82" t="s">
        <v>66</v>
      </c>
      <c r="D80" s="79" t="s">
        <v>16</v>
      </c>
      <c r="E80" s="80">
        <v>1</v>
      </c>
      <c r="F80" s="22"/>
    </row>
    <row r="81" spans="1:23" ht="14.25" customHeight="1" x14ac:dyDescent="0.3">
      <c r="A81" s="4"/>
      <c r="B81" s="23">
        <v>21</v>
      </c>
      <c r="C81" s="24" t="s">
        <v>67</v>
      </c>
      <c r="D81" s="25" t="s">
        <v>16</v>
      </c>
      <c r="E81" s="26">
        <v>16</v>
      </c>
      <c r="F81" s="27"/>
    </row>
    <row r="82" spans="1:23" ht="15" customHeight="1" outlineLevel="1" x14ac:dyDescent="0.3">
      <c r="A82" s="5"/>
      <c r="B82" s="77">
        <v>0</v>
      </c>
      <c r="C82" s="108" t="s">
        <v>68</v>
      </c>
      <c r="D82" s="109" t="s">
        <v>16</v>
      </c>
      <c r="E82" s="110">
        <v>16</v>
      </c>
      <c r="F82" s="72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ht="14.25" customHeight="1" outlineLevel="1" x14ac:dyDescent="0.3">
      <c r="A83" s="4"/>
      <c r="B83" s="77">
        <v>0</v>
      </c>
      <c r="C83" s="82" t="s">
        <v>69</v>
      </c>
      <c r="D83" s="109" t="s">
        <v>16</v>
      </c>
      <c r="E83" s="80">
        <v>24</v>
      </c>
      <c r="F83" s="27"/>
    </row>
    <row r="84" spans="1:23" ht="14.25" customHeight="1" outlineLevel="1" x14ac:dyDescent="0.3">
      <c r="A84" s="9"/>
      <c r="B84" s="77">
        <v>0</v>
      </c>
      <c r="C84" s="82" t="s">
        <v>34</v>
      </c>
      <c r="D84" s="79" t="s">
        <v>29</v>
      </c>
      <c r="E84" s="111">
        <f>E82*4/200</f>
        <v>0.32</v>
      </c>
      <c r="F84" s="22"/>
    </row>
    <row r="85" spans="1:23" ht="14.25" customHeight="1" x14ac:dyDescent="0.3">
      <c r="A85" s="7"/>
      <c r="B85" s="28">
        <v>22</v>
      </c>
      <c r="C85" s="35" t="s">
        <v>70</v>
      </c>
      <c r="D85" s="30" t="s">
        <v>16</v>
      </c>
      <c r="E85" s="33">
        <v>1</v>
      </c>
      <c r="F85" s="32"/>
    </row>
    <row r="86" spans="1:23" ht="14.25" customHeight="1" outlineLevel="1" x14ac:dyDescent="0.3">
      <c r="A86" s="9"/>
      <c r="B86" s="112">
        <v>0</v>
      </c>
      <c r="C86" s="82" t="s">
        <v>71</v>
      </c>
      <c r="D86" s="79" t="s">
        <v>16</v>
      </c>
      <c r="E86" s="80">
        <v>1</v>
      </c>
      <c r="F86" s="22"/>
    </row>
    <row r="87" spans="1:23" ht="14.25" customHeight="1" x14ac:dyDescent="0.3">
      <c r="A87" s="9"/>
      <c r="B87" s="98"/>
      <c r="C87" s="113"/>
      <c r="D87" s="100"/>
      <c r="E87" s="101"/>
      <c r="F87" s="22"/>
    </row>
    <row r="88" spans="1:23" ht="14.25" customHeight="1" x14ac:dyDescent="0.3">
      <c r="A88" s="13"/>
      <c r="B88" s="73"/>
      <c r="C88" s="114" t="s">
        <v>72</v>
      </c>
      <c r="D88" s="95"/>
      <c r="E88" s="96"/>
      <c r="F88" s="27"/>
    </row>
    <row r="89" spans="1:23" ht="14.25" customHeight="1" x14ac:dyDescent="0.3">
      <c r="A89" s="4"/>
      <c r="B89" s="23">
        <v>23</v>
      </c>
      <c r="C89" s="24" t="s">
        <v>73</v>
      </c>
      <c r="D89" s="25" t="s">
        <v>16</v>
      </c>
      <c r="E89" s="26">
        <v>14</v>
      </c>
      <c r="F89" s="27"/>
    </row>
    <row r="90" spans="1:23" ht="14.25" customHeight="1" outlineLevel="1" x14ac:dyDescent="0.3">
      <c r="A90" s="9"/>
      <c r="B90" s="77">
        <v>0</v>
      </c>
      <c r="C90" s="82" t="s">
        <v>74</v>
      </c>
      <c r="D90" s="79" t="s">
        <v>16</v>
      </c>
      <c r="E90" s="80">
        <f>E89</f>
        <v>14</v>
      </c>
      <c r="F90" s="22"/>
    </row>
    <row r="91" spans="1:23" ht="14.25" customHeight="1" outlineLevel="1" x14ac:dyDescent="0.3">
      <c r="A91" s="9"/>
      <c r="B91" s="77">
        <v>0</v>
      </c>
      <c r="C91" s="82" t="s">
        <v>75</v>
      </c>
      <c r="D91" s="79" t="s">
        <v>16</v>
      </c>
      <c r="E91" s="80">
        <f>E90*2</f>
        <v>28</v>
      </c>
      <c r="F91" s="22"/>
    </row>
    <row r="92" spans="1:23" ht="14.25" customHeight="1" x14ac:dyDescent="0.3">
      <c r="A92" s="4"/>
      <c r="B92" s="23">
        <v>24</v>
      </c>
      <c r="C92" s="24" t="s">
        <v>76</v>
      </c>
      <c r="D92" s="25" t="s">
        <v>16</v>
      </c>
      <c r="E92" s="26">
        <v>6</v>
      </c>
      <c r="F92" s="27"/>
    </row>
    <row r="93" spans="1:23" ht="14.25" customHeight="1" outlineLevel="1" x14ac:dyDescent="0.3">
      <c r="A93" s="9"/>
      <c r="B93" s="115">
        <v>0</v>
      </c>
      <c r="C93" s="82" t="s">
        <v>77</v>
      </c>
      <c r="D93" s="109" t="s">
        <v>16</v>
      </c>
      <c r="E93" s="80">
        <f>E92</f>
        <v>6</v>
      </c>
      <c r="F93" s="22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4.25" customHeight="1" outlineLevel="1" x14ac:dyDescent="0.3">
      <c r="A94" s="7"/>
      <c r="B94" s="115">
        <v>0</v>
      </c>
      <c r="C94" s="108" t="s">
        <v>78</v>
      </c>
      <c r="D94" s="109" t="s">
        <v>16</v>
      </c>
      <c r="E94" s="110">
        <f>E92</f>
        <v>6</v>
      </c>
      <c r="F94" s="32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4.25" customHeight="1" outlineLevel="1" x14ac:dyDescent="0.3">
      <c r="A95" s="9"/>
      <c r="B95" s="77">
        <v>0</v>
      </c>
      <c r="C95" s="82" t="s">
        <v>62</v>
      </c>
      <c r="D95" s="79" t="s">
        <v>16</v>
      </c>
      <c r="E95" s="80">
        <f>E92/2</f>
        <v>3</v>
      </c>
      <c r="F95" s="22"/>
    </row>
    <row r="96" spans="1:23" ht="14.25" customHeight="1" x14ac:dyDescent="0.3">
      <c r="A96" s="4"/>
      <c r="B96" s="23">
        <v>25</v>
      </c>
      <c r="C96" s="24" t="s">
        <v>79</v>
      </c>
      <c r="D96" s="25" t="s">
        <v>16</v>
      </c>
      <c r="E96" s="26">
        <v>8</v>
      </c>
      <c r="F96" s="27"/>
    </row>
    <row r="97" spans="1:6" ht="14.25" customHeight="1" outlineLevel="1" x14ac:dyDescent="0.3">
      <c r="A97" s="9"/>
      <c r="B97" s="77">
        <v>0</v>
      </c>
      <c r="C97" s="82" t="s">
        <v>80</v>
      </c>
      <c r="D97" s="79" t="s">
        <v>16</v>
      </c>
      <c r="E97" s="80">
        <v>4</v>
      </c>
      <c r="F97" s="22"/>
    </row>
    <row r="98" spans="1:6" ht="14.25" customHeight="1" outlineLevel="1" x14ac:dyDescent="0.3">
      <c r="A98" s="9"/>
      <c r="B98" s="77">
        <v>0</v>
      </c>
      <c r="C98" s="82" t="s">
        <v>81</v>
      </c>
      <c r="D98" s="79" t="s">
        <v>16</v>
      </c>
      <c r="E98" s="80">
        <f>E97*2</f>
        <v>8</v>
      </c>
      <c r="F98" s="22"/>
    </row>
    <row r="99" spans="1:6" ht="14.25" customHeight="1" outlineLevel="1" x14ac:dyDescent="0.3">
      <c r="A99" s="9"/>
      <c r="B99" s="77">
        <v>0</v>
      </c>
      <c r="C99" s="82" t="s">
        <v>82</v>
      </c>
      <c r="D99" s="79" t="s">
        <v>16</v>
      </c>
      <c r="E99" s="80">
        <f>E97*2</f>
        <v>8</v>
      </c>
      <c r="F99" s="22"/>
    </row>
    <row r="100" spans="1:6" ht="14.25" customHeight="1" outlineLevel="1" x14ac:dyDescent="0.3">
      <c r="A100" s="9"/>
      <c r="B100" s="77">
        <v>0</v>
      </c>
      <c r="C100" s="78" t="s">
        <v>83</v>
      </c>
      <c r="D100" s="79" t="s">
        <v>16</v>
      </c>
      <c r="E100" s="80">
        <f>E96*10/200</f>
        <v>0.4</v>
      </c>
      <c r="F100" s="22"/>
    </row>
    <row r="101" spans="1:6" ht="14.25" customHeight="1" outlineLevel="1" x14ac:dyDescent="0.3">
      <c r="A101" s="9"/>
      <c r="B101" s="77">
        <v>0</v>
      </c>
      <c r="C101" s="78" t="s">
        <v>84</v>
      </c>
      <c r="D101" s="79" t="s">
        <v>16</v>
      </c>
      <c r="E101" s="80">
        <f>E96*15/250</f>
        <v>0.48</v>
      </c>
      <c r="F101" s="22"/>
    </row>
    <row r="102" spans="1:6" ht="14.25" customHeight="1" x14ac:dyDescent="0.3">
      <c r="A102" s="4"/>
      <c r="B102" s="23">
        <v>26</v>
      </c>
      <c r="C102" s="24" t="s">
        <v>85</v>
      </c>
      <c r="D102" s="25" t="s">
        <v>16</v>
      </c>
      <c r="E102" s="26">
        <v>8</v>
      </c>
      <c r="F102" s="27"/>
    </row>
    <row r="103" spans="1:6" ht="14.25" customHeight="1" outlineLevel="1" x14ac:dyDescent="0.3">
      <c r="A103" s="4"/>
      <c r="B103" s="77">
        <v>0</v>
      </c>
      <c r="C103" s="82" t="s">
        <v>81</v>
      </c>
      <c r="D103" s="79" t="s">
        <v>16</v>
      </c>
      <c r="E103" s="80">
        <f>E102</f>
        <v>8</v>
      </c>
      <c r="F103" s="27"/>
    </row>
    <row r="104" spans="1:6" ht="14.25" customHeight="1" outlineLevel="1" x14ac:dyDescent="0.3">
      <c r="A104" s="9"/>
      <c r="B104" s="77">
        <v>0</v>
      </c>
      <c r="C104" s="78" t="s">
        <v>83</v>
      </c>
      <c r="D104" s="79" t="s">
        <v>16</v>
      </c>
      <c r="E104" s="80">
        <f>E103*10/200</f>
        <v>0.4</v>
      </c>
      <c r="F104" s="22"/>
    </row>
    <row r="105" spans="1:6" ht="14.25" customHeight="1" outlineLevel="1" x14ac:dyDescent="0.3">
      <c r="A105" s="9"/>
      <c r="B105" s="77">
        <v>0</v>
      </c>
      <c r="C105" s="78" t="s">
        <v>84</v>
      </c>
      <c r="D105" s="79" t="s">
        <v>16</v>
      </c>
      <c r="E105" s="80">
        <f>E103*15/250</f>
        <v>0.48</v>
      </c>
      <c r="F105" s="22"/>
    </row>
    <row r="106" spans="1:6" ht="14.25" customHeight="1" x14ac:dyDescent="0.3">
      <c r="A106" s="4"/>
      <c r="B106" s="23">
        <v>27</v>
      </c>
      <c r="C106" s="24" t="s">
        <v>86</v>
      </c>
      <c r="D106" s="25" t="s">
        <v>16</v>
      </c>
      <c r="E106" s="26">
        <v>8</v>
      </c>
      <c r="F106" s="27"/>
    </row>
    <row r="107" spans="1:6" ht="14.25" customHeight="1" outlineLevel="1" x14ac:dyDescent="0.3">
      <c r="A107" s="9"/>
      <c r="B107" s="77">
        <v>0</v>
      </c>
      <c r="C107" s="82" t="s">
        <v>87</v>
      </c>
      <c r="D107" s="79" t="s">
        <v>16</v>
      </c>
      <c r="E107" s="80">
        <f>E106</f>
        <v>8</v>
      </c>
      <c r="F107" s="22"/>
    </row>
    <row r="108" spans="1:6" ht="14.25" customHeight="1" outlineLevel="1" x14ac:dyDescent="0.3">
      <c r="A108" s="9"/>
      <c r="B108" s="77">
        <v>0</v>
      </c>
      <c r="C108" s="82" t="s">
        <v>88</v>
      </c>
      <c r="D108" s="79" t="s">
        <v>16</v>
      </c>
      <c r="E108" s="80">
        <f>E106</f>
        <v>8</v>
      </c>
      <c r="F108" s="22"/>
    </row>
    <row r="109" spans="1:6" ht="14.25" customHeight="1" outlineLevel="1" x14ac:dyDescent="0.3">
      <c r="A109" s="9"/>
      <c r="B109" s="77">
        <v>0</v>
      </c>
      <c r="C109" s="82" t="s">
        <v>89</v>
      </c>
      <c r="D109" s="79" t="s">
        <v>16</v>
      </c>
      <c r="E109" s="80">
        <f>E106*2</f>
        <v>16</v>
      </c>
      <c r="F109" s="22"/>
    </row>
    <row r="110" spans="1:6" ht="14.25" customHeight="1" outlineLevel="1" x14ac:dyDescent="0.3">
      <c r="A110" s="9"/>
      <c r="B110" s="77">
        <v>0</v>
      </c>
      <c r="C110" s="82" t="s">
        <v>90</v>
      </c>
      <c r="D110" s="79" t="s">
        <v>16</v>
      </c>
      <c r="E110" s="80">
        <f>E106*2</f>
        <v>16</v>
      </c>
      <c r="F110" s="22"/>
    </row>
    <row r="111" spans="1:6" ht="14.25" customHeight="1" outlineLevel="1" x14ac:dyDescent="0.3">
      <c r="A111" s="9"/>
      <c r="B111" s="77">
        <v>0</v>
      </c>
      <c r="C111" s="82" t="s">
        <v>91</v>
      </c>
      <c r="D111" s="79" t="s">
        <v>16</v>
      </c>
      <c r="E111" s="80">
        <f>E106</f>
        <v>8</v>
      </c>
      <c r="F111" s="22"/>
    </row>
    <row r="112" spans="1:6" ht="14.25" customHeight="1" outlineLevel="1" x14ac:dyDescent="0.3">
      <c r="A112" s="9"/>
      <c r="B112" s="77">
        <v>0</v>
      </c>
      <c r="C112" s="82" t="s">
        <v>62</v>
      </c>
      <c r="D112" s="79" t="s">
        <v>16</v>
      </c>
      <c r="E112" s="80">
        <f>E106/2</f>
        <v>4</v>
      </c>
      <c r="F112" s="22"/>
    </row>
    <row r="113" spans="1:6" ht="14.25" customHeight="1" outlineLevel="1" x14ac:dyDescent="0.3">
      <c r="A113" s="9"/>
      <c r="B113" s="77">
        <v>0</v>
      </c>
      <c r="C113" s="78" t="s">
        <v>83</v>
      </c>
      <c r="D113" s="79" t="s">
        <v>16</v>
      </c>
      <c r="E113" s="80">
        <f>E110*10/200</f>
        <v>0.8</v>
      </c>
      <c r="F113" s="22"/>
    </row>
    <row r="114" spans="1:6" ht="14.25" customHeight="1" outlineLevel="1" x14ac:dyDescent="0.3">
      <c r="A114" s="9"/>
      <c r="B114" s="77">
        <v>0</v>
      </c>
      <c r="C114" s="78" t="s">
        <v>84</v>
      </c>
      <c r="D114" s="79" t="s">
        <v>16</v>
      </c>
      <c r="E114" s="80">
        <f>E110*15/250</f>
        <v>0.96</v>
      </c>
      <c r="F114" s="22"/>
    </row>
    <row r="115" spans="1:6" ht="14.25" customHeight="1" x14ac:dyDescent="0.3">
      <c r="A115" s="9"/>
      <c r="B115" s="98"/>
      <c r="C115" s="99"/>
      <c r="D115" s="100"/>
      <c r="E115" s="101"/>
      <c r="F115" s="22"/>
    </row>
    <row r="116" spans="1:6" ht="14.25" customHeight="1" x14ac:dyDescent="0.3">
      <c r="A116" s="13"/>
      <c r="B116" s="73"/>
      <c r="C116" s="74" t="s">
        <v>92</v>
      </c>
      <c r="D116" s="104"/>
      <c r="E116" s="96"/>
      <c r="F116" s="22"/>
    </row>
    <row r="117" spans="1:6" ht="14.25" customHeight="1" x14ac:dyDescent="0.3">
      <c r="A117" s="13"/>
      <c r="B117" s="28">
        <v>28</v>
      </c>
      <c r="C117" s="35" t="s">
        <v>93</v>
      </c>
      <c r="D117" s="30" t="s">
        <v>16</v>
      </c>
      <c r="E117" s="26">
        <v>4</v>
      </c>
      <c r="F117" s="22"/>
    </row>
    <row r="118" spans="1:6" ht="14.25" customHeight="1" x14ac:dyDescent="0.3">
      <c r="A118" s="13"/>
      <c r="B118" s="28">
        <v>29</v>
      </c>
      <c r="C118" s="35" t="s">
        <v>94</v>
      </c>
      <c r="D118" s="30" t="s">
        <v>16</v>
      </c>
      <c r="E118" s="26">
        <v>4</v>
      </c>
      <c r="F118" s="22"/>
    </row>
    <row r="119" spans="1:6" ht="14.25" customHeight="1" x14ac:dyDescent="0.3">
      <c r="A119" s="13"/>
      <c r="B119" s="115">
        <v>0</v>
      </c>
      <c r="C119" s="108" t="s">
        <v>95</v>
      </c>
      <c r="D119" s="109" t="s">
        <v>16</v>
      </c>
      <c r="E119" s="80">
        <v>4</v>
      </c>
      <c r="F119" s="22"/>
    </row>
    <row r="120" spans="1:6" ht="14.25" customHeight="1" x14ac:dyDescent="0.3">
      <c r="A120" s="13"/>
      <c r="B120" s="115">
        <v>0</v>
      </c>
      <c r="C120" s="108" t="s">
        <v>96</v>
      </c>
      <c r="D120" s="109" t="s">
        <v>16</v>
      </c>
      <c r="E120" s="80">
        <v>4</v>
      </c>
      <c r="F120" s="22"/>
    </row>
    <row r="121" spans="1:6" ht="14.25" customHeight="1" x14ac:dyDescent="0.3">
      <c r="A121" s="13"/>
      <c r="B121" s="115">
        <v>0</v>
      </c>
      <c r="C121" s="108" t="s">
        <v>97</v>
      </c>
      <c r="D121" s="109" t="s">
        <v>16</v>
      </c>
      <c r="E121" s="80">
        <v>8</v>
      </c>
      <c r="F121" s="22"/>
    </row>
    <row r="122" spans="1:6" ht="14.25" customHeight="1" x14ac:dyDescent="0.3">
      <c r="A122" s="13"/>
      <c r="B122" s="115">
        <v>0</v>
      </c>
      <c r="C122" s="108" t="s">
        <v>98</v>
      </c>
      <c r="D122" s="109" t="s">
        <v>16</v>
      </c>
      <c r="E122" s="80">
        <f>E118</f>
        <v>4</v>
      </c>
      <c r="F122" s="22"/>
    </row>
    <row r="123" spans="1:6" ht="14.25" customHeight="1" x14ac:dyDescent="0.3">
      <c r="A123" s="13"/>
      <c r="B123" s="115">
        <v>0</v>
      </c>
      <c r="C123" s="108" t="s">
        <v>99</v>
      </c>
      <c r="D123" s="109" t="s">
        <v>16</v>
      </c>
      <c r="E123" s="80">
        <f>E118</f>
        <v>4</v>
      </c>
      <c r="F123" s="22"/>
    </row>
    <row r="124" spans="1:6" ht="14.25" customHeight="1" x14ac:dyDescent="0.3">
      <c r="A124" s="13"/>
      <c r="B124" s="28">
        <v>30</v>
      </c>
      <c r="C124" s="35" t="s">
        <v>100</v>
      </c>
      <c r="D124" s="30" t="s">
        <v>31</v>
      </c>
      <c r="E124" s="26">
        <f>5.85+5.38</f>
        <v>11.23</v>
      </c>
      <c r="F124" s="22"/>
    </row>
    <row r="125" spans="1:6" ht="14.25" customHeight="1" x14ac:dyDescent="0.3">
      <c r="A125" s="13"/>
      <c r="B125" s="115">
        <v>0</v>
      </c>
      <c r="C125" s="108" t="s">
        <v>101</v>
      </c>
      <c r="D125" s="109" t="s">
        <v>16</v>
      </c>
      <c r="E125" s="80">
        <v>8</v>
      </c>
      <c r="F125" s="22"/>
    </row>
    <row r="126" spans="1:6" ht="14.25" customHeight="1" x14ac:dyDescent="0.3">
      <c r="A126" s="13"/>
      <c r="B126" s="115">
        <v>0</v>
      </c>
      <c r="C126" s="108" t="s">
        <v>102</v>
      </c>
      <c r="D126" s="109" t="s">
        <v>16</v>
      </c>
      <c r="E126" s="80">
        <f>E125*3</f>
        <v>24</v>
      </c>
      <c r="F126" s="22"/>
    </row>
    <row r="127" spans="1:6" ht="14.25" customHeight="1" x14ac:dyDescent="0.3">
      <c r="A127" s="13"/>
      <c r="B127" s="115">
        <v>0</v>
      </c>
      <c r="C127" s="108" t="s">
        <v>103</v>
      </c>
      <c r="D127" s="109" t="s">
        <v>16</v>
      </c>
      <c r="E127" s="80">
        <v>8</v>
      </c>
      <c r="F127" s="22"/>
    </row>
    <row r="128" spans="1:6" ht="14.25" customHeight="1" x14ac:dyDescent="0.3">
      <c r="A128" s="13"/>
      <c r="B128" s="115">
        <v>0</v>
      </c>
      <c r="C128" s="108" t="s">
        <v>104</v>
      </c>
      <c r="D128" s="109" t="s">
        <v>16</v>
      </c>
      <c r="E128" s="80">
        <v>6</v>
      </c>
      <c r="F128" s="22"/>
    </row>
    <row r="129" spans="1:6" ht="14.25" customHeight="1" x14ac:dyDescent="0.3">
      <c r="A129" s="13"/>
      <c r="B129" s="39">
        <v>0</v>
      </c>
      <c r="C129" s="108" t="s">
        <v>34</v>
      </c>
      <c r="D129" s="109" t="s">
        <v>29</v>
      </c>
      <c r="E129" s="110">
        <f>E126/100</f>
        <v>0.24</v>
      </c>
      <c r="F129" s="22"/>
    </row>
    <row r="130" spans="1:6" ht="14.25" customHeight="1" x14ac:dyDescent="0.3">
      <c r="A130" s="13"/>
      <c r="B130" s="115">
        <v>0</v>
      </c>
      <c r="C130" s="108" t="s">
        <v>105</v>
      </c>
      <c r="D130" s="109" t="s">
        <v>16</v>
      </c>
      <c r="E130" s="80">
        <v>0.5</v>
      </c>
      <c r="F130" s="22"/>
    </row>
    <row r="131" spans="1:6" ht="14.25" customHeight="1" x14ac:dyDescent="0.3">
      <c r="A131" s="13"/>
      <c r="B131" s="116"/>
      <c r="C131" s="35" t="s">
        <v>106</v>
      </c>
      <c r="D131" s="30" t="s">
        <v>16</v>
      </c>
      <c r="E131" s="26">
        <v>8</v>
      </c>
      <c r="F131" s="22"/>
    </row>
    <row r="132" spans="1:6" ht="14.25" customHeight="1" x14ac:dyDescent="0.3">
      <c r="A132" s="13"/>
      <c r="B132" s="116"/>
      <c r="C132" s="108" t="s">
        <v>97</v>
      </c>
      <c r="D132" s="109" t="s">
        <v>16</v>
      </c>
      <c r="E132" s="80">
        <f>8*2</f>
        <v>16</v>
      </c>
      <c r="F132" s="22"/>
    </row>
    <row r="133" spans="1:6" ht="14.25" customHeight="1" x14ac:dyDescent="0.3">
      <c r="A133" s="13"/>
      <c r="B133" s="116"/>
      <c r="C133" s="108" t="s">
        <v>96</v>
      </c>
      <c r="D133" s="109" t="s">
        <v>16</v>
      </c>
      <c r="E133" s="80">
        <v>8</v>
      </c>
      <c r="F133" s="22"/>
    </row>
    <row r="134" spans="1:6" ht="14.25" customHeight="1" x14ac:dyDescent="0.3">
      <c r="A134" s="13"/>
      <c r="B134" s="116"/>
      <c r="C134" s="108" t="s">
        <v>107</v>
      </c>
      <c r="D134" s="109" t="s">
        <v>16</v>
      </c>
      <c r="E134" s="80">
        <v>8</v>
      </c>
      <c r="F134" s="22"/>
    </row>
    <row r="135" spans="1:6" ht="14.25" customHeight="1" x14ac:dyDescent="0.3">
      <c r="A135" s="13"/>
      <c r="B135" s="116"/>
      <c r="C135" s="108" t="s">
        <v>108</v>
      </c>
      <c r="D135" s="109" t="s">
        <v>16</v>
      </c>
      <c r="E135" s="80">
        <f>E131</f>
        <v>8</v>
      </c>
      <c r="F135" s="22"/>
    </row>
    <row r="136" spans="1:6" ht="14.25" customHeight="1" x14ac:dyDescent="0.3">
      <c r="A136" s="13"/>
      <c r="B136" s="116"/>
      <c r="C136" s="108" t="s">
        <v>109</v>
      </c>
      <c r="D136" s="109" t="s">
        <v>16</v>
      </c>
      <c r="E136" s="80">
        <v>4</v>
      </c>
      <c r="F136" s="22"/>
    </row>
    <row r="137" spans="1:6" ht="14.25" customHeight="1" x14ac:dyDescent="0.3">
      <c r="A137" s="13"/>
      <c r="B137" s="116"/>
      <c r="C137" s="108" t="s">
        <v>110</v>
      </c>
      <c r="D137" s="109" t="s">
        <v>16</v>
      </c>
      <c r="E137" s="80">
        <f>E131*2</f>
        <v>16</v>
      </c>
      <c r="F137" s="22"/>
    </row>
    <row r="138" spans="1:6" ht="14.25" customHeight="1" x14ac:dyDescent="0.3">
      <c r="A138" s="7"/>
      <c r="B138" s="28">
        <v>31</v>
      </c>
      <c r="C138" s="35" t="s">
        <v>111</v>
      </c>
      <c r="D138" s="30" t="s">
        <v>16</v>
      </c>
      <c r="E138" s="33">
        <v>5</v>
      </c>
      <c r="F138" s="32"/>
    </row>
    <row r="139" spans="1:6" ht="14.25" customHeight="1" outlineLevel="1" x14ac:dyDescent="0.3">
      <c r="A139" s="4"/>
      <c r="B139" s="77">
        <v>0</v>
      </c>
      <c r="C139" s="82" t="s">
        <v>104</v>
      </c>
      <c r="D139" s="79" t="s">
        <v>16</v>
      </c>
      <c r="E139" s="80">
        <f>E138</f>
        <v>5</v>
      </c>
      <c r="F139" s="27"/>
    </row>
    <row r="140" spans="1:6" ht="14.25" customHeight="1" outlineLevel="1" x14ac:dyDescent="0.3">
      <c r="A140" s="4"/>
      <c r="B140" s="77">
        <v>0</v>
      </c>
      <c r="C140" s="82" t="s">
        <v>109</v>
      </c>
      <c r="D140" s="79" t="s">
        <v>16</v>
      </c>
      <c r="E140" s="80">
        <v>4</v>
      </c>
      <c r="F140" s="27"/>
    </row>
    <row r="141" spans="1:6" ht="14.25" customHeight="1" x14ac:dyDescent="0.3">
      <c r="A141" s="7"/>
      <c r="B141" s="28">
        <v>32</v>
      </c>
      <c r="C141" s="35" t="s">
        <v>112</v>
      </c>
      <c r="D141" s="30" t="s">
        <v>16</v>
      </c>
      <c r="E141" s="33">
        <v>5</v>
      </c>
      <c r="F141" s="32"/>
    </row>
    <row r="142" spans="1:6" ht="14.25" customHeight="1" outlineLevel="1" x14ac:dyDescent="0.3">
      <c r="A142" s="4"/>
      <c r="B142" s="77">
        <v>0</v>
      </c>
      <c r="C142" s="82" t="s">
        <v>113</v>
      </c>
      <c r="D142" s="79" t="s">
        <v>16</v>
      </c>
      <c r="E142" s="80">
        <v>5</v>
      </c>
      <c r="F142" s="27"/>
    </row>
    <row r="143" spans="1:6" ht="14.25" customHeight="1" outlineLevel="1" x14ac:dyDescent="0.3">
      <c r="A143" s="4"/>
      <c r="B143" s="77">
        <v>0</v>
      </c>
      <c r="C143" s="82" t="s">
        <v>109</v>
      </c>
      <c r="D143" s="79" t="s">
        <v>16</v>
      </c>
      <c r="E143" s="80">
        <v>2</v>
      </c>
      <c r="F143" s="27"/>
    </row>
    <row r="144" spans="1:6" ht="14.25" customHeight="1" x14ac:dyDescent="0.3">
      <c r="A144" s="9"/>
      <c r="B144" s="117"/>
      <c r="C144" s="118"/>
      <c r="D144" s="119"/>
      <c r="E144" s="120"/>
      <c r="F144" s="22"/>
    </row>
    <row r="145" spans="1:6" ht="14.25" customHeight="1" x14ac:dyDescent="0.3">
      <c r="A145" s="13"/>
      <c r="B145" s="121"/>
      <c r="C145" s="122" t="s">
        <v>114</v>
      </c>
      <c r="D145" s="123"/>
      <c r="E145" s="123"/>
      <c r="F145" s="22"/>
    </row>
    <row r="146" spans="1:6" ht="14.25" customHeight="1" x14ac:dyDescent="0.3">
      <c r="A146" s="7"/>
      <c r="B146" s="36">
        <v>33</v>
      </c>
      <c r="C146" s="37" t="s">
        <v>115</v>
      </c>
      <c r="D146" s="40" t="s">
        <v>16</v>
      </c>
      <c r="E146" s="41">
        <v>4</v>
      </c>
      <c r="F146" s="32"/>
    </row>
    <row r="147" spans="1:6" ht="14.25" customHeight="1" outlineLevel="1" x14ac:dyDescent="0.3">
      <c r="A147" s="16"/>
      <c r="B147" s="39"/>
      <c r="C147" s="108" t="s">
        <v>116</v>
      </c>
      <c r="D147" s="109" t="s">
        <v>16</v>
      </c>
      <c r="E147" s="124">
        <v>1</v>
      </c>
      <c r="F147" s="32"/>
    </row>
    <row r="148" spans="1:6" ht="14.25" customHeight="1" outlineLevel="1" x14ac:dyDescent="0.3">
      <c r="A148" s="17"/>
      <c r="B148" s="43"/>
      <c r="C148" s="82" t="s">
        <v>117</v>
      </c>
      <c r="D148" s="109" t="s">
        <v>16</v>
      </c>
      <c r="E148" s="125">
        <v>4</v>
      </c>
      <c r="F148" s="27"/>
    </row>
    <row r="149" spans="1:6" ht="14.25" customHeight="1" x14ac:dyDescent="0.3">
      <c r="A149" s="7"/>
      <c r="B149" s="28">
        <v>34</v>
      </c>
      <c r="C149" s="35" t="s">
        <v>118</v>
      </c>
      <c r="D149" s="30" t="s">
        <v>16</v>
      </c>
      <c r="E149" s="42">
        <v>1</v>
      </c>
      <c r="F149" s="32"/>
    </row>
    <row r="150" spans="1:6" ht="14.25" customHeight="1" outlineLevel="1" x14ac:dyDescent="0.3">
      <c r="A150" s="4"/>
      <c r="B150" s="43">
        <v>0</v>
      </c>
      <c r="C150" s="82" t="s">
        <v>119</v>
      </c>
      <c r="D150" s="79" t="s">
        <v>16</v>
      </c>
      <c r="E150" s="125">
        <f>E149</f>
        <v>1</v>
      </c>
      <c r="F150" s="27"/>
    </row>
    <row r="151" spans="1:6" ht="14.25" customHeight="1" x14ac:dyDescent="0.3">
      <c r="A151" s="4"/>
      <c r="B151" s="23">
        <v>35</v>
      </c>
      <c r="C151" s="24" t="s">
        <v>120</v>
      </c>
      <c r="D151" s="25" t="s">
        <v>40</v>
      </c>
      <c r="E151" s="44">
        <v>1</v>
      </c>
      <c r="F151" s="27"/>
    </row>
    <row r="152" spans="1:6" ht="14.25" customHeight="1" x14ac:dyDescent="0.3">
      <c r="A152" s="4"/>
      <c r="B152" s="23">
        <v>36</v>
      </c>
      <c r="C152" s="24" t="s">
        <v>121</v>
      </c>
      <c r="D152" s="25" t="s">
        <v>16</v>
      </c>
      <c r="E152" s="44">
        <v>2</v>
      </c>
      <c r="F152" s="27"/>
    </row>
    <row r="153" spans="1:6" ht="14.25" customHeight="1" outlineLevel="1" x14ac:dyDescent="0.3">
      <c r="A153" s="4"/>
      <c r="B153" s="43">
        <v>0</v>
      </c>
      <c r="C153" s="82" t="s">
        <v>122</v>
      </c>
      <c r="D153" s="79" t="s">
        <v>16</v>
      </c>
      <c r="E153" s="111">
        <f>E152</f>
        <v>2</v>
      </c>
      <c r="F153" s="27"/>
    </row>
    <row r="154" spans="1:6" ht="14.25" customHeight="1" x14ac:dyDescent="0.3">
      <c r="A154" s="4"/>
      <c r="B154" s="23">
        <v>37</v>
      </c>
      <c r="C154" s="24" t="s">
        <v>123</v>
      </c>
      <c r="D154" s="25" t="s">
        <v>16</v>
      </c>
      <c r="E154" s="44">
        <f>12+3</f>
        <v>15</v>
      </c>
      <c r="F154" s="27"/>
    </row>
    <row r="155" spans="1:6" ht="14.25" customHeight="1" outlineLevel="1" x14ac:dyDescent="0.3">
      <c r="A155" s="4"/>
      <c r="B155" s="77">
        <v>0</v>
      </c>
      <c r="C155" s="82" t="s">
        <v>124</v>
      </c>
      <c r="D155" s="79" t="s">
        <v>16</v>
      </c>
      <c r="E155" s="111">
        <v>13</v>
      </c>
      <c r="F155" s="27"/>
    </row>
    <row r="156" spans="1:6" ht="14.25" customHeight="1" outlineLevel="1" x14ac:dyDescent="0.3">
      <c r="A156" s="4"/>
      <c r="B156" s="77">
        <v>0</v>
      </c>
      <c r="C156" s="82" t="s">
        <v>125</v>
      </c>
      <c r="D156" s="79" t="s">
        <v>16</v>
      </c>
      <c r="E156" s="111">
        <v>2</v>
      </c>
      <c r="F156" s="27"/>
    </row>
    <row r="157" spans="1:6" ht="14.25" customHeight="1" outlineLevel="1" x14ac:dyDescent="0.3">
      <c r="A157" s="4"/>
      <c r="B157" s="77">
        <v>0</v>
      </c>
      <c r="C157" s="82" t="s">
        <v>34</v>
      </c>
      <c r="D157" s="79" t="s">
        <v>29</v>
      </c>
      <c r="E157" s="111">
        <f>E154*2/200</f>
        <v>0.15</v>
      </c>
      <c r="F157" s="27"/>
    </row>
    <row r="158" spans="1:6" ht="14.25" customHeight="1" outlineLevel="1" x14ac:dyDescent="0.3">
      <c r="A158" s="4"/>
      <c r="B158" s="77">
        <v>0</v>
      </c>
      <c r="C158" s="82" t="s">
        <v>126</v>
      </c>
      <c r="D158" s="79" t="s">
        <v>16</v>
      </c>
      <c r="E158" s="111">
        <f>E156*2</f>
        <v>4</v>
      </c>
      <c r="F158" s="27"/>
    </row>
    <row r="159" spans="1:6" ht="14.25" customHeight="1" x14ac:dyDescent="0.3">
      <c r="A159" s="4"/>
      <c r="B159" s="23">
        <v>38</v>
      </c>
      <c r="C159" s="24" t="s">
        <v>127</v>
      </c>
      <c r="D159" s="25" t="s">
        <v>16</v>
      </c>
      <c r="E159" s="44">
        <f>4+2</f>
        <v>6</v>
      </c>
      <c r="F159" s="27"/>
    </row>
    <row r="160" spans="1:6" ht="14.25" customHeight="1" outlineLevel="1" x14ac:dyDescent="0.3">
      <c r="A160" s="4"/>
      <c r="B160" s="77">
        <v>0</v>
      </c>
      <c r="C160" s="82" t="s">
        <v>128</v>
      </c>
      <c r="D160" s="79" t="s">
        <v>16</v>
      </c>
      <c r="E160" s="111">
        <f>E159</f>
        <v>6</v>
      </c>
      <c r="F160" s="27"/>
    </row>
    <row r="161" spans="1:23" ht="14.25" customHeight="1" outlineLevel="1" x14ac:dyDescent="0.3">
      <c r="A161" s="4"/>
      <c r="B161" s="77">
        <v>0</v>
      </c>
      <c r="C161" s="82" t="s">
        <v>34</v>
      </c>
      <c r="D161" s="79" t="s">
        <v>29</v>
      </c>
      <c r="E161" s="111">
        <f>E159*2/200</f>
        <v>0.06</v>
      </c>
      <c r="F161" s="27"/>
    </row>
    <row r="162" spans="1:23" ht="14.25" customHeight="1" outlineLevel="1" x14ac:dyDescent="0.3">
      <c r="A162" s="4"/>
      <c r="B162" s="77">
        <v>0</v>
      </c>
      <c r="C162" s="82" t="s">
        <v>126</v>
      </c>
      <c r="D162" s="79" t="s">
        <v>16</v>
      </c>
      <c r="E162" s="111">
        <f>E160*2</f>
        <v>12</v>
      </c>
      <c r="F162" s="27"/>
    </row>
    <row r="163" spans="1:23" ht="14.25" customHeight="1" outlineLevel="1" x14ac:dyDescent="0.3">
      <c r="A163" s="4"/>
      <c r="B163" s="117"/>
      <c r="C163" s="118"/>
      <c r="D163" s="119"/>
      <c r="E163" s="120"/>
      <c r="F163" s="27"/>
    </row>
    <row r="164" spans="1:23" ht="14.25" customHeight="1" outlineLevel="1" x14ac:dyDescent="0.3">
      <c r="A164" s="4"/>
      <c r="B164" s="121"/>
      <c r="C164" s="122" t="s">
        <v>129</v>
      </c>
      <c r="D164" s="123"/>
      <c r="E164" s="123"/>
      <c r="F164" s="27"/>
    </row>
    <row r="165" spans="1:23" ht="15" customHeight="1" outlineLevel="1" x14ac:dyDescent="0.3">
      <c r="A165" s="7"/>
      <c r="B165" s="36">
        <v>39</v>
      </c>
      <c r="C165" s="45" t="s">
        <v>130</v>
      </c>
      <c r="D165" s="40" t="s">
        <v>40</v>
      </c>
      <c r="E165" s="46">
        <v>4</v>
      </c>
      <c r="F165" s="32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 ht="14.25" customHeight="1" outlineLevel="1" x14ac:dyDescent="0.3">
      <c r="A166" s="4"/>
      <c r="B166" s="77">
        <v>0</v>
      </c>
      <c r="C166" s="78" t="s">
        <v>131</v>
      </c>
      <c r="D166" s="79" t="s">
        <v>16</v>
      </c>
      <c r="E166" s="126">
        <v>8</v>
      </c>
      <c r="F166" s="27"/>
      <c r="H166" s="12"/>
    </row>
    <row r="167" spans="1:23" ht="14.25" customHeight="1" outlineLevel="1" x14ac:dyDescent="0.3">
      <c r="A167" s="4"/>
      <c r="B167" s="77">
        <v>0</v>
      </c>
      <c r="C167" s="78" t="s">
        <v>132</v>
      </c>
      <c r="D167" s="79" t="s">
        <v>16</v>
      </c>
      <c r="E167" s="111">
        <v>8</v>
      </c>
      <c r="F167" s="27"/>
    </row>
    <row r="168" spans="1:23" ht="14.25" customHeight="1" outlineLevel="1" x14ac:dyDescent="0.3">
      <c r="A168" s="4"/>
      <c r="B168" s="77">
        <v>0</v>
      </c>
      <c r="C168" s="78" t="s">
        <v>133</v>
      </c>
      <c r="D168" s="79" t="s">
        <v>16</v>
      </c>
      <c r="E168" s="111">
        <v>8</v>
      </c>
      <c r="F168" s="27"/>
    </row>
    <row r="169" spans="1:23" ht="14.25" customHeight="1" outlineLevel="1" x14ac:dyDescent="0.3">
      <c r="A169" s="4"/>
      <c r="B169" s="112">
        <v>0</v>
      </c>
      <c r="C169" s="127" t="s">
        <v>134</v>
      </c>
      <c r="D169" s="128" t="s">
        <v>16</v>
      </c>
      <c r="E169" s="129">
        <v>4</v>
      </c>
      <c r="F169" s="27"/>
    </row>
    <row r="170" spans="1:23" ht="14.25" customHeight="1" x14ac:dyDescent="0.3">
      <c r="A170" s="9"/>
      <c r="B170" s="130"/>
      <c r="C170" s="131"/>
      <c r="D170" s="132"/>
      <c r="E170" s="133"/>
      <c r="F170" s="22"/>
    </row>
    <row r="171" spans="1:23" ht="14.25" customHeight="1" x14ac:dyDescent="0.3">
      <c r="A171" s="1"/>
      <c r="B171" s="102"/>
      <c r="C171" s="74" t="s">
        <v>135</v>
      </c>
      <c r="D171" s="104"/>
      <c r="E171" s="76"/>
      <c r="F171" s="22"/>
    </row>
    <row r="172" spans="1:23" ht="14.25" customHeight="1" x14ac:dyDescent="0.3">
      <c r="A172" s="1"/>
      <c r="B172" s="23">
        <v>40</v>
      </c>
      <c r="C172" s="47" t="s">
        <v>136</v>
      </c>
      <c r="D172" s="25" t="s">
        <v>40</v>
      </c>
      <c r="E172" s="48">
        <v>1</v>
      </c>
      <c r="F172" s="22"/>
    </row>
    <row r="173" spans="1:23" ht="14.25" customHeight="1" x14ac:dyDescent="0.3">
      <c r="A173" s="1"/>
      <c r="B173" s="23">
        <v>41</v>
      </c>
      <c r="C173" s="34" t="s">
        <v>137</v>
      </c>
      <c r="D173" s="25" t="s">
        <v>40</v>
      </c>
      <c r="E173" s="44">
        <v>1</v>
      </c>
      <c r="F173" s="22"/>
    </row>
    <row r="174" spans="1:23" ht="14.25" customHeight="1" outlineLevel="1" x14ac:dyDescent="0.3">
      <c r="A174" s="1"/>
      <c r="B174" s="77">
        <v>0</v>
      </c>
      <c r="C174" s="78" t="s">
        <v>138</v>
      </c>
      <c r="D174" s="79" t="s">
        <v>16</v>
      </c>
      <c r="E174" s="111">
        <v>50</v>
      </c>
      <c r="F174" s="22"/>
    </row>
    <row r="175" spans="1:23" ht="14.25" customHeight="1" x14ac:dyDescent="0.3">
      <c r="A175" s="1"/>
      <c r="B175" s="23">
        <v>42</v>
      </c>
      <c r="C175" s="34" t="s">
        <v>139</v>
      </c>
      <c r="D175" s="25" t="s">
        <v>40</v>
      </c>
      <c r="E175" s="44">
        <v>1</v>
      </c>
      <c r="F175" s="22"/>
    </row>
    <row r="176" spans="1:23" ht="14.25" customHeight="1" x14ac:dyDescent="0.3">
      <c r="B176" s="23">
        <v>43</v>
      </c>
      <c r="C176" s="34" t="s">
        <v>140</v>
      </c>
      <c r="D176" s="25" t="s">
        <v>40</v>
      </c>
      <c r="E176" s="44">
        <v>1</v>
      </c>
      <c r="F176" s="22"/>
    </row>
    <row r="177" spans="1:14" ht="14.25" customHeight="1" x14ac:dyDescent="0.3">
      <c r="B177" s="49">
        <v>44</v>
      </c>
      <c r="C177" s="50" t="s">
        <v>141</v>
      </c>
      <c r="D177" s="51" t="s">
        <v>40</v>
      </c>
      <c r="E177" s="52">
        <v>1</v>
      </c>
      <c r="F177" s="22"/>
    </row>
    <row r="178" spans="1:14" ht="14.25" customHeight="1" x14ac:dyDescent="0.3">
      <c r="A178" s="1"/>
      <c r="B178" s="130"/>
      <c r="C178" s="134"/>
      <c r="D178" s="132"/>
      <c r="E178" s="133"/>
      <c r="F178" s="22"/>
    </row>
    <row r="179" spans="1:14" ht="14.25" customHeight="1" x14ac:dyDescent="0.3">
      <c r="A179" s="1"/>
      <c r="B179" s="135"/>
      <c r="C179" s="136"/>
      <c r="D179" s="76"/>
      <c r="E179" s="76"/>
      <c r="F179" s="22"/>
    </row>
    <row r="180" spans="1:14" ht="14.25" customHeight="1" x14ac:dyDescent="0.3">
      <c r="A180" s="1"/>
      <c r="B180" s="1"/>
      <c r="C180" s="1"/>
      <c r="D180" s="1"/>
      <c r="E180" s="1"/>
      <c r="F180" s="1"/>
    </row>
    <row r="181" spans="1:14" ht="14.25" customHeight="1" x14ac:dyDescent="0.3">
      <c r="A181" s="1"/>
      <c r="B181" s="1"/>
      <c r="C181" s="19" t="s">
        <v>146</v>
      </c>
      <c r="D181" s="19"/>
      <c r="E181" s="19"/>
      <c r="F181" s="19"/>
      <c r="G181" s="137"/>
      <c r="H181" s="137"/>
      <c r="I181" s="137"/>
      <c r="J181" s="137"/>
      <c r="K181" s="137"/>
      <c r="L181" s="137"/>
      <c r="M181" s="137"/>
      <c r="N181" s="137"/>
    </row>
    <row r="182" spans="1:14" ht="14.25" customHeight="1" x14ac:dyDescent="0.3">
      <c r="A182" s="1"/>
      <c r="B182" s="1"/>
      <c r="C182" s="19" t="s">
        <v>143</v>
      </c>
      <c r="D182" s="19"/>
      <c r="E182" s="19"/>
      <c r="F182" s="19"/>
      <c r="G182" s="137"/>
      <c r="H182" s="137"/>
      <c r="I182" s="137"/>
      <c r="J182" s="137"/>
      <c r="K182" s="137"/>
      <c r="L182" s="137"/>
      <c r="M182" s="137"/>
      <c r="N182" s="137"/>
    </row>
    <row r="183" spans="1:14" ht="14.25" customHeight="1" x14ac:dyDescent="0.3"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</row>
    <row r="184" spans="1:14" ht="14.25" customHeight="1" x14ac:dyDescent="0.3">
      <c r="C184" s="137" t="s">
        <v>144</v>
      </c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</row>
    <row r="185" spans="1:14" ht="14.25" customHeight="1" x14ac:dyDescent="0.3">
      <c r="C185" s="137" t="s">
        <v>145</v>
      </c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</row>
    <row r="186" spans="1:14" ht="14.25" customHeight="1" x14ac:dyDescent="0.3"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</row>
    <row r="187" spans="1:14" ht="14.25" customHeight="1" x14ac:dyDescent="0.3"/>
    <row r="188" spans="1:14" ht="14.25" customHeight="1" x14ac:dyDescent="0.3"/>
    <row r="189" spans="1:14" ht="14.25" customHeight="1" x14ac:dyDescent="0.3"/>
    <row r="190" spans="1:14" ht="14.25" customHeight="1" x14ac:dyDescent="0.3"/>
    <row r="191" spans="1:14" ht="14.25" customHeight="1" x14ac:dyDescent="0.3"/>
    <row r="192" spans="1:14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</sheetData>
  <mergeCells count="19">
    <mergeCell ref="B14:C14"/>
    <mergeCell ref="B15:C15"/>
    <mergeCell ref="B16:C16"/>
    <mergeCell ref="B17:C17"/>
    <mergeCell ref="B10:C10"/>
    <mergeCell ref="B11:C11"/>
    <mergeCell ref="B12:C12"/>
    <mergeCell ref="D12:F12"/>
    <mergeCell ref="B13:C13"/>
    <mergeCell ref="B7:C7"/>
    <mergeCell ref="D7:E7"/>
    <mergeCell ref="B8:C8"/>
    <mergeCell ref="D8:E8"/>
    <mergeCell ref="B9:C9"/>
    <mergeCell ref="B2:E2"/>
    <mergeCell ref="B3:E3"/>
    <mergeCell ref="B4:E4"/>
    <mergeCell ref="B6:C6"/>
    <mergeCell ref="D6:E6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Бориня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dcterms:created xsi:type="dcterms:W3CDTF">2015-06-05T18:19:34Z</dcterms:created>
  <dcterms:modified xsi:type="dcterms:W3CDTF">2025-02-26T09:46:12Z</dcterms:modified>
</cp:coreProperties>
</file>