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пільні диски\Procurement\Зоць Д\ТЕНДЕРИ\R F Р\RFP 26.02.2025-2 Ремонт МТП у смт. Бориня\"/>
    </mc:Choice>
  </mc:AlternateContent>
  <xr:revisionPtr revIDLastSave="0" documentId="13_ncr:1_{9B1C464D-AD0E-410F-8CCE-FFC1B2A9CA5E}" xr6:coauthVersionLast="36" xr6:coauthVersionMax="36" xr10:uidLastSave="{00000000-0000-0000-0000-000000000000}"/>
  <bookViews>
    <workbookView xWindow="0" yWindow="0" windowWidth="23040" windowHeight="10512" xr2:uid="{00000000-000D-0000-FFFF-FFFF00000000}"/>
  </bookViews>
  <sheets>
    <sheet name="Додаток 5" sheetId="1" r:id="rId1"/>
  </sheets>
  <definedNames>
    <definedName name="_xlnm._FilterDatabase" localSheetId="0" hidden="1">'Додаток 5'!$A$155:$F$160</definedName>
  </definedNames>
  <calcPr calcId="191029"/>
</workbook>
</file>

<file path=xl/calcChain.xml><?xml version="1.0" encoding="utf-8"?>
<calcChain xmlns="http://schemas.openxmlformats.org/spreadsheetml/2006/main">
  <c r="D138" i="1" l="1"/>
  <c r="D140" i="1" s="1"/>
  <c r="D137" i="1"/>
  <c r="D133" i="1"/>
  <c r="D136" i="1" s="1"/>
  <c r="D132" i="1"/>
  <c r="D129" i="1"/>
  <c r="D119" i="1"/>
  <c r="D117" i="1"/>
  <c r="D115" i="1"/>
  <c r="D112" i="1"/>
  <c r="D106" i="1"/>
  <c r="D109" i="1" s="1"/>
  <c r="D104" i="1"/>
  <c r="D103" i="1"/>
  <c r="D102" i="1"/>
  <c r="D93" i="1"/>
  <c r="D92" i="1"/>
  <c r="D91" i="1"/>
  <c r="D94" i="1" s="1"/>
  <c r="D90" i="1"/>
  <c r="D89" i="1"/>
  <c r="D88" i="1"/>
  <c r="D84" i="1"/>
  <c r="D85" i="1" s="1"/>
  <c r="D82" i="1"/>
  <c r="D81" i="1"/>
  <c r="D80" i="1"/>
  <c r="D79" i="1"/>
  <c r="D76" i="1"/>
  <c r="D75" i="1"/>
  <c r="D74" i="1"/>
  <c r="D71" i="1"/>
  <c r="D72" i="1" s="1"/>
  <c r="D66" i="1"/>
  <c r="D59" i="1"/>
  <c r="D58" i="1"/>
  <c r="D47" i="1"/>
  <c r="D50" i="1" s="1"/>
  <c r="D40" i="1"/>
  <c r="D38" i="1"/>
  <c r="D36" i="1"/>
  <c r="D33" i="1"/>
  <c r="D34" i="1" s="1"/>
  <c r="D30" i="1"/>
  <c r="D31" i="1" s="1"/>
  <c r="D29" i="1"/>
  <c r="D27" i="1"/>
  <c r="D23" i="1"/>
  <c r="D19" i="1"/>
  <c r="D17" i="1"/>
  <c r="D15" i="1"/>
  <c r="D14" i="1"/>
  <c r="D13" i="1"/>
  <c r="D12" i="1"/>
  <c r="D10" i="1"/>
  <c r="D8" i="1"/>
  <c r="D86" i="1" l="1"/>
  <c r="D139" i="1"/>
  <c r="D141" i="1" s="1"/>
  <c r="D95" i="1"/>
  <c r="D48" i="1"/>
  <c r="D49" i="1"/>
</calcChain>
</file>

<file path=xl/sharedStrings.xml><?xml version="1.0" encoding="utf-8"?>
<sst xmlns="http://schemas.openxmlformats.org/spreadsheetml/2006/main" count="304" uniqueCount="140">
  <si>
    <t>Ч.ч.</t>
  </si>
  <si>
    <t>Найменування робіт і витрат</t>
  </si>
  <si>
    <t>Ціна, грн.</t>
  </si>
  <si>
    <t>Вартість, грн.</t>
  </si>
  <si>
    <t>шт</t>
  </si>
  <si>
    <t>Ми погоджуємося з умовами, що ви можете відхилити нашу чи всі тендерні пропозиції згідно з умовами тендерної документації та розуміємо, що Ви не обмежені у прийнятті будь-якої іншої пропозиції з більш вигідними для Вас умовами.
                                              ___________________________Ознайомлений (підпис/ПІБ)</t>
  </si>
  <si>
    <t>ПІБ: ______________________________________________________
ПІДПИС: _____________________________________________
ПОСАДА: ___________________________________________________
Електронна пошта та мобільний телефон______________________________________
ПЕЧАТКА:
ДАТА:
ПЕЧАТКА:
ДАТА:</t>
  </si>
  <si>
    <t>Загальна вартість:</t>
  </si>
  <si>
    <t xml:space="preserve">Фінансову пропозицію слід надавати за принципом «все включено», оскільки весь бюджет має включати всі будівельні послуги та закупівлю будівельних матеріалів та товарів згідно з кошторисом, наданим БО БФ Рокада, включаючи допоміжні витрати (адміністрація, транспортування, доставка матеріалів, розміщення робочих бригад, страхування, амортизація машин і обладнання, споживання електрики, тепла та води, тощо). </t>
  </si>
  <si>
    <r>
      <rPr>
        <b/>
        <u/>
        <sz val="10"/>
        <color rgb="FF000000"/>
        <rFont val="Times New Roman"/>
        <family val="1"/>
        <charset val="204"/>
      </rPr>
      <t>УМОВИ ОПЛАТИ</t>
    </r>
    <r>
      <rPr>
        <b/>
        <sz val="10"/>
        <color rgb="FF000000"/>
        <rFont val="Times New Roman"/>
        <family val="1"/>
        <charset val="204"/>
      </rPr>
      <t xml:space="preserve">
Оплата за цим проектом буде здійснюватися на умовах попередньої оплати у розмірі 40 % (сорока відсотків) від загальної суми Договору. Замовник здійснює оплату шляхом перерахування коштів на розрахунковий рахунок Підрядника, що вказаний в реквізитах Договору, на підставі виставленого рахунку протягом 5 (п’яти) банківських днів з моменту його отримання. Подальша оплата робіт здійснюється на підставі підписаних Сторонами підтверджуючих документів по виконанню робіт – актів виконаних робіт протягом 5-ти (п’яти) банківських днів з дня їх підписання, шляхом перерахування Замовником грошових коштів на поточний рахунок Підрядника, що вказаний в реквізитах Договору</t>
    </r>
  </si>
  <si>
    <t>Кількість</t>
  </si>
  <si>
    <t>Одиниця виміру</t>
  </si>
  <si>
    <t>Піна монтажна</t>
  </si>
  <si>
    <t>кг</t>
  </si>
  <si>
    <t xml:space="preserve">RFP 26/02/25-2 ДОДАТОК 5. 
Форма фінансової пропозиції </t>
  </si>
  <si>
    <t>Проект UHF-OCHA ЕВАКУАЦІЯ
«РЕМОНТ ПРИМІЩЕНЬ ГУРТОЖИТКУ БОРИНСЬКОГО ПРОФЕСІЙНОГО ЛІЦЕЮ НАРОДНИХ ПРОМИСЛІВ І РЕМЕСЕЛ»</t>
  </si>
  <si>
    <t>Демонтаж бойлерів, для подальшого перекліплення</t>
  </si>
  <si>
    <t>Підлога</t>
  </si>
  <si>
    <t>Улаштування гідроізоляції на балконах</t>
  </si>
  <si>
    <t>м/кв</t>
  </si>
  <si>
    <t>Мастика гідрогізоляційна CL 51 14 кг</t>
  </si>
  <si>
    <t xml:space="preserve">Грунтування під улаштування плитки на підлозі  </t>
  </si>
  <si>
    <t>Грунтовка СТ 17</t>
  </si>
  <si>
    <t>Улаштування плитки на підлогу 600мм*600мм</t>
  </si>
  <si>
    <t>Плитка INTER 60*60 см</t>
  </si>
  <si>
    <t>Клей для плитки Ceresit СМ 11 25 кг</t>
  </si>
  <si>
    <t>Затирка для швів</t>
  </si>
  <si>
    <t>СВП клини 350 шт 1,5мм</t>
  </si>
  <si>
    <t>пач</t>
  </si>
  <si>
    <t>Улаштування плінтусів зона балкону</t>
  </si>
  <si>
    <t>м/п</t>
  </si>
  <si>
    <t>Плінтус</t>
  </si>
  <si>
    <t>Клей-піна  проф Lacrisil 800мл</t>
  </si>
  <si>
    <t>Дюбель ударний 6*40мм уп.200 шт</t>
  </si>
  <si>
    <t>Улаштування декоративних рейок для примикання двох типів підлогового покриття</t>
  </si>
  <si>
    <t>Рейка декоративна 2,7 м</t>
  </si>
  <si>
    <t>Улаштування декоративних рейок " Порогів " в усіх  32-вох кімнатах, примикання ламінату до коробки дверей</t>
  </si>
  <si>
    <t>Рейка декоративна 0,9</t>
  </si>
  <si>
    <t>Зароблення отворів в підлоговому покритті, місця проходження інженеррних мереж ( Кухні, сан-вузли та душові кімнати )</t>
  </si>
  <si>
    <t>послуга</t>
  </si>
  <si>
    <t>Ремонтна суміш RS 88 25кг</t>
  </si>
  <si>
    <t>Затирка плиточних швів фугою для усунення дефектів та не оброблених місць  ( Кухні, сан-вузли, душові кімнати та 10% коридорної зони )</t>
  </si>
  <si>
    <t>Стіни</t>
  </si>
  <si>
    <t xml:space="preserve">Грунтування стін під  шпаклювання </t>
  </si>
  <si>
    <t xml:space="preserve">Шпаклювання стін   </t>
  </si>
  <si>
    <t xml:space="preserve">Шпаклівка Acryl-puts фініш 20кг </t>
  </si>
  <si>
    <t xml:space="preserve">Грунтування стін під фарбування </t>
  </si>
  <si>
    <t xml:space="preserve">Фарбування стін водоемульсійними фарбами  </t>
  </si>
  <si>
    <t>Фарба Triora "Біла"</t>
  </si>
  <si>
    <t>Стеля</t>
  </si>
  <si>
    <t>Зароблення отвору в душовій кімнаті та улаштування вент.решітки</t>
  </si>
  <si>
    <t>Гратка для ветиляції</t>
  </si>
  <si>
    <t>Оздоблювальні роботи</t>
  </si>
  <si>
    <t>Улаштування МП конструкції, кабінок в туалеті, Робота + матеріал</t>
  </si>
  <si>
    <t>Улаштування МП дверей, кабінки в туалеті та дошових</t>
  </si>
  <si>
    <t>Дверний блок в комплексі, коробка, потно та дверна фурнітува</t>
  </si>
  <si>
    <t>Анкер рамний 10*112мм 100шт</t>
  </si>
  <si>
    <t>Улаштування дзеркал в сан-вузлах</t>
  </si>
  <si>
    <t>Дзеркало настінне ЛАДА ГІВА 255 500х350</t>
  </si>
  <si>
    <t>Облагородження примикань сантехнічного обладнання та МП конструкцій</t>
  </si>
  <si>
    <t>Герметик "білий"</t>
  </si>
  <si>
    <t xml:space="preserve">Улаштування відкосів на коробках душових кімнат </t>
  </si>
  <si>
    <t xml:space="preserve">Улаштування б/у лиштви на двері </t>
  </si>
  <si>
    <t>Лиштва  б/у "Замовника"</t>
  </si>
  <si>
    <t>Клей "Рідкі цв'яхи"</t>
  </si>
  <si>
    <t xml:space="preserve">Облагодження водяних труб в душових </t>
  </si>
  <si>
    <t>Кабель канал 100х60х2000мм білий Кopos D_HD</t>
  </si>
  <si>
    <t>Заглушка для РК 100х60 біла Кopos D_HD</t>
  </si>
  <si>
    <t>Демонтаж-Монтаж радіатора опалення на кухні</t>
  </si>
  <si>
    <t>Радіатор б/у  "Замовника"</t>
  </si>
  <si>
    <t>Сантехніка</t>
  </si>
  <si>
    <t>Улаштування змішувачів, душові кімнати</t>
  </si>
  <si>
    <t>Змішувач для ванної кімнати, з душем</t>
  </si>
  <si>
    <t>Ексцентрик для змішувача</t>
  </si>
  <si>
    <t>Переулаштування діючич унітазів ( демонтаж-монтаж )</t>
  </si>
  <si>
    <t>Еріплення для унітаза 6*80</t>
  </si>
  <si>
    <t>Водянні шланги 90см</t>
  </si>
  <si>
    <t>Улаштування бойлера  100л. ( 4-ри нові, а чотири б/у ті що були )</t>
  </si>
  <si>
    <t>Бойлер 100 л.</t>
  </si>
  <si>
    <t>Кран кутовий 1/2х1/2</t>
  </si>
  <si>
    <t>Шланг водяний для підключення води</t>
  </si>
  <si>
    <t>Пакля сантехнічна 200г</t>
  </si>
  <si>
    <t>Паста для ущільнення різбових з'єднань Unipak 250г</t>
  </si>
  <si>
    <t xml:space="preserve">Улаштування пральних машинок </t>
  </si>
  <si>
    <t xml:space="preserve">Улаштування мийок </t>
  </si>
  <si>
    <t>Мика для кухні</t>
  </si>
  <si>
    <t>Сифон з переливом</t>
  </si>
  <si>
    <t>Водянні шланги</t>
  </si>
  <si>
    <t>Кутові крани 1/2х1/2</t>
  </si>
  <si>
    <t>Змішувач</t>
  </si>
  <si>
    <t>Ветиляція</t>
  </si>
  <si>
    <t>Улаштування отворів в зовнішніх вуличних стінах</t>
  </si>
  <si>
    <t>Улаштування ветиляції на кухнні</t>
  </si>
  <si>
    <t>Витяжний вентилятор</t>
  </si>
  <si>
    <t>Клапан зворотній</t>
  </si>
  <si>
    <t>Канал круглий 0,5 м 100мм</t>
  </si>
  <si>
    <t>Вентиляційна решітка 100мм</t>
  </si>
  <si>
    <t>Піна монитажна</t>
  </si>
  <si>
    <t>Монтаж витяжниниж коробів 250мм</t>
  </si>
  <si>
    <t>Канал ветиляційний  1,5м ПВХ</t>
  </si>
  <si>
    <t>Тримач вет.каналу ПВХ</t>
  </si>
  <si>
    <t>З'єднювач для вент.каналу</t>
  </si>
  <si>
    <t>Вентиляційна решітка</t>
  </si>
  <si>
    <t>Клейка стрічка алюмінієва</t>
  </si>
  <si>
    <t xml:space="preserve">Улаштування витяжок на кухні </t>
  </si>
  <si>
    <t>Гофра ветиляційна, повітро провід</t>
  </si>
  <si>
    <t>Трійник для кутових каналів  d 100</t>
  </si>
  <si>
    <t>Герметик білий</t>
  </si>
  <si>
    <t>Дюбель 10*60</t>
  </si>
  <si>
    <t>Заміна усіх наявних, пошкоджених вентиляційних решіток, системи ветиляції на 2 та 3 поверсі</t>
  </si>
  <si>
    <t>Улаштування ревізійних дверцят</t>
  </si>
  <si>
    <t>Дверка ревізійна 150*150мм</t>
  </si>
  <si>
    <t>Електирика</t>
  </si>
  <si>
    <t>Демонтаж розеток в душових кабінах з улаштуванням заглушок.</t>
  </si>
  <si>
    <t>Герметик поліуритановий Sikaflex-11 FC 600 мл</t>
  </si>
  <si>
    <t>Ел.кришка герметична, універсальна</t>
  </si>
  <si>
    <t>Улаштування герметизації відкритиої ел.коробки в коридорі загального користування.</t>
  </si>
  <si>
    <t>Розподільча коробка MB101 для суцільних стін</t>
  </si>
  <si>
    <t>Ревізія електричного щита на 3-тьому поверсі на предмет К/з</t>
  </si>
  <si>
    <t xml:space="preserve">Монтаж розеток скритого монтажу </t>
  </si>
  <si>
    <t>Розетка з заземленням Schneider Electric 16 A зі шторками б/у ( демонтована у душовій )</t>
  </si>
  <si>
    <t>Монтаж накладних світильників  Сан-вузол/Душові/Сходова</t>
  </si>
  <si>
    <t xml:space="preserve">Світильник настінно стельовий LED 18 вт </t>
  </si>
  <si>
    <t xml:space="preserve">Світильник настінно стельовий LED 24 вт </t>
  </si>
  <si>
    <t xml:space="preserve">Клемник швидкого монтажу </t>
  </si>
  <si>
    <t>Монтаж сівітильників аврійного освітлення</t>
  </si>
  <si>
    <t>Світильник аварійний E/NEXT е.emerg.507L-50.Led.Li.3h.Ip65</t>
  </si>
  <si>
    <t>Кухонне устаткування</t>
  </si>
  <si>
    <t>Збір та улаштування кухонної меблі</t>
  </si>
  <si>
    <t>Тумбочка кухонна ДСП під мийку</t>
  </si>
  <si>
    <t xml:space="preserve">Тумба для кухні </t>
  </si>
  <si>
    <t>Верхній модуль для кухні</t>
  </si>
  <si>
    <t>Комплект  Practic стіл 110х70х76 см + 4 стільці 40х48х84 см дуб сонома/чорний</t>
  </si>
  <si>
    <t>Інші Витрати</t>
  </si>
  <si>
    <t>Подача матеріалів</t>
  </si>
  <si>
    <t>Фасування та виніс різного сміття</t>
  </si>
  <si>
    <t>Мішки будівельні</t>
  </si>
  <si>
    <t>Навантаження та вивіз сміття</t>
  </si>
  <si>
    <t>Кошти на відрядження та проживання працівників</t>
  </si>
  <si>
    <t>Кошти на перевезення 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</si>
</sst>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\ _₴_-;\-* #,##0.00\ _₴_-;_-* &quot;-&quot;??\ _₴_-;_-@"/>
  </numFmts>
  <fonts count="13" x14ac:knownFonts="1">
    <font>
      <sz val="10"/>
      <color rgb="FF000000"/>
      <name val="Times New Roman"/>
      <charset val="204"/>
    </font>
    <font>
      <sz val="9"/>
      <name val="Times New Roman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6" tint="0.79998168889431442"/>
        <bgColor rgb="FFF2F2F2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7" fillId="4" borderId="0" xfId="0" applyFont="1" applyFill="1" applyAlignment="1">
      <alignment horizontal="center"/>
    </xf>
    <xf numFmtId="164" fontId="7" fillId="4" borderId="6" xfId="0" applyNumberFormat="1" applyFont="1" applyFill="1" applyBorder="1"/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164" fontId="7" fillId="4" borderId="8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wrapText="1"/>
    </xf>
    <xf numFmtId="0" fontId="8" fillId="4" borderId="0" xfId="0" applyFont="1" applyFill="1" applyAlignment="1">
      <alignment horizontal="center"/>
    </xf>
    <xf numFmtId="164" fontId="8" fillId="4" borderId="6" xfId="0" applyNumberFormat="1" applyFont="1" applyFill="1" applyBorder="1"/>
    <xf numFmtId="164" fontId="7" fillId="4" borderId="6" xfId="0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8" fillId="4" borderId="7" xfId="0" applyFont="1" applyFill="1" applyBorder="1"/>
    <xf numFmtId="0" fontId="8" fillId="4" borderId="7" xfId="0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165" fontId="8" fillId="4" borderId="6" xfId="0" applyNumberFormat="1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/>
    </xf>
    <xf numFmtId="164" fontId="8" fillId="4" borderId="0" xfId="0" applyNumberFormat="1" applyFont="1" applyFill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164" fontId="12" fillId="4" borderId="6" xfId="0" applyNumberFormat="1" applyFont="1" applyFill="1" applyBorder="1"/>
    <xf numFmtId="0" fontId="8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4" xfId="0" applyNumberFormat="1" applyFont="1" applyFill="1" applyBorder="1"/>
    <xf numFmtId="164" fontId="8" fillId="4" borderId="9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vertical="center"/>
    </xf>
    <xf numFmtId="164" fontId="12" fillId="4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/>
    <xf numFmtId="164" fontId="7" fillId="4" borderId="4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/>
    <xf numFmtId="0" fontId="7" fillId="4" borderId="17" xfId="0" applyFont="1" applyFill="1" applyBorder="1" applyAlignment="1">
      <alignment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/>
    <xf numFmtId="0" fontId="8" fillId="4" borderId="10" xfId="0" applyFont="1" applyFill="1" applyBorder="1" applyAlignment="1">
      <alignment wrapText="1"/>
    </xf>
    <xf numFmtId="0" fontId="8" fillId="4" borderId="11" xfId="0" applyFont="1" applyFill="1" applyBorder="1" applyAlignment="1">
      <alignment horizontal="center"/>
    </xf>
    <xf numFmtId="164" fontId="8" fillId="4" borderId="9" xfId="0" applyNumberFormat="1" applyFont="1" applyFill="1" applyBorder="1"/>
    <xf numFmtId="0" fontId="7" fillId="4" borderId="17" xfId="0" applyFont="1" applyFill="1" applyBorder="1" applyAlignment="1">
      <alignment wrapText="1"/>
    </xf>
    <xf numFmtId="164" fontId="7" fillId="4" borderId="14" xfId="0" applyNumberFormat="1" applyFont="1" applyFill="1" applyBorder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wrapText="1"/>
    </xf>
    <xf numFmtId="0" fontId="7" fillId="4" borderId="11" xfId="0" applyFont="1" applyFill="1" applyBorder="1" applyAlignment="1">
      <alignment horizontal="center"/>
    </xf>
    <xf numFmtId="164" fontId="7" fillId="4" borderId="9" xfId="0" applyNumberFormat="1" applyFont="1" applyFill="1" applyBorder="1"/>
    <xf numFmtId="0" fontId="11" fillId="6" borderId="13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72631</xdr:colOff>
      <xdr:row>0</xdr:row>
      <xdr:rowOff>0</xdr:rowOff>
    </xdr:from>
    <xdr:ext cx="676402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764020" cy="0"/>
        </a:xfrm>
        <a:custGeom>
          <a:avLst/>
          <a:gdLst/>
          <a:ahLst/>
          <a:cxnLst/>
          <a:rect l="0" t="0" r="0" b="0"/>
          <a:pathLst>
            <a:path w="6764020">
              <a:moveTo>
                <a:pt x="0" y="0"/>
              </a:moveTo>
              <a:lnTo>
                <a:pt x="6763511" y="0"/>
              </a:lnTo>
            </a:path>
          </a:pathLst>
        </a:custGeom>
        <a:ln w="6096">
          <a:solidFill>
            <a:srgbClr val="000000"/>
          </a:solidFill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980231</xdr:colOff>
      <xdr:row>1</xdr:row>
      <xdr:rowOff>65023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EC91B97-89D8-40C2-99F1-F5764E9D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2011" cy="181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3"/>
  <sheetViews>
    <sheetView tabSelected="1" topLeftCell="A109" zoomScaleNormal="100" workbookViewId="0">
      <selection activeCell="B9" sqref="B9"/>
    </sheetView>
  </sheetViews>
  <sheetFormatPr defaultRowHeight="13.2" x14ac:dyDescent="0.25"/>
  <cols>
    <col min="1" max="1" width="6.44140625" customWidth="1"/>
    <col min="2" max="2" width="65.21875" style="6" customWidth="1"/>
    <col min="3" max="3" width="12.44140625" customWidth="1"/>
    <col min="4" max="4" width="12.44140625" style="4" customWidth="1"/>
    <col min="5" max="5" width="21.33203125" customWidth="1"/>
    <col min="6" max="6" width="20.88671875" customWidth="1"/>
    <col min="7" max="7" width="2.44140625" customWidth="1"/>
  </cols>
  <sheetData>
    <row r="1" spans="1:22" ht="137.4" customHeight="1" x14ac:dyDescent="0.25">
      <c r="A1" s="87" t="s">
        <v>14</v>
      </c>
      <c r="B1" s="87"/>
      <c r="C1" s="87"/>
      <c r="D1" s="87"/>
      <c r="E1" s="87"/>
      <c r="F1" s="87"/>
      <c r="G1" s="2"/>
    </row>
    <row r="2" spans="1:22" ht="54" customHeight="1" x14ac:dyDescent="0.25">
      <c r="A2" s="89" t="s">
        <v>15</v>
      </c>
      <c r="B2" s="89"/>
      <c r="C2" s="89"/>
      <c r="D2" s="89"/>
      <c r="E2" s="89"/>
      <c r="F2" s="89"/>
      <c r="G2" s="1"/>
      <c r="H2" s="1"/>
      <c r="I2" s="1"/>
      <c r="N2" s="88"/>
      <c r="O2" s="88"/>
      <c r="P2" s="88"/>
      <c r="Q2" s="88"/>
      <c r="R2" s="88"/>
      <c r="S2" s="88"/>
      <c r="T2" s="88"/>
      <c r="U2" s="88"/>
      <c r="V2" s="88"/>
    </row>
    <row r="3" spans="1:22" ht="1.05" customHeight="1" x14ac:dyDescent="0.25"/>
    <row r="4" spans="1:22" ht="33" customHeight="1" x14ac:dyDescent="0.25">
      <c r="A4" s="7" t="s">
        <v>0</v>
      </c>
      <c r="B4" s="9" t="s">
        <v>1</v>
      </c>
      <c r="C4" s="7" t="s">
        <v>11</v>
      </c>
      <c r="D4" s="7" t="s">
        <v>10</v>
      </c>
      <c r="E4" s="7" t="s">
        <v>2</v>
      </c>
      <c r="F4" s="7" t="s">
        <v>3</v>
      </c>
    </row>
    <row r="5" spans="1:22" s="5" customFormat="1" ht="33" customHeight="1" x14ac:dyDescent="0.2">
      <c r="A5" s="11">
        <v>1</v>
      </c>
      <c r="B5" s="12" t="s">
        <v>16</v>
      </c>
      <c r="C5" s="13" t="s">
        <v>4</v>
      </c>
      <c r="D5" s="14">
        <v>4</v>
      </c>
      <c r="E5" s="10"/>
      <c r="F5" s="10"/>
    </row>
    <row r="6" spans="1:22" s="5" customFormat="1" ht="33" customHeight="1" thickBot="1" x14ac:dyDescent="0.3">
      <c r="A6" s="90" t="s">
        <v>17</v>
      </c>
      <c r="B6" s="91"/>
      <c r="C6" s="91"/>
      <c r="D6" s="91"/>
      <c r="E6" s="91"/>
      <c r="F6" s="92"/>
    </row>
    <row r="7" spans="1:22" s="5" customFormat="1" ht="33" customHeight="1" x14ac:dyDescent="0.25">
      <c r="A7" s="15">
        <v>2</v>
      </c>
      <c r="B7" s="16" t="s">
        <v>18</v>
      </c>
      <c r="C7" s="17" t="s">
        <v>19</v>
      </c>
      <c r="D7" s="18">
        <v>4</v>
      </c>
      <c r="E7" s="10"/>
      <c r="F7" s="10"/>
    </row>
    <row r="8" spans="1:22" s="5" customFormat="1" ht="33" customHeight="1" x14ac:dyDescent="0.2">
      <c r="A8" s="19">
        <v>0</v>
      </c>
      <c r="B8" s="20" t="s">
        <v>20</v>
      </c>
      <c r="C8" s="21" t="s">
        <v>13</v>
      </c>
      <c r="D8" s="22">
        <f>D7*0.85</f>
        <v>3.4</v>
      </c>
      <c r="E8" s="10"/>
      <c r="F8" s="10"/>
    </row>
    <row r="9" spans="1:22" s="5" customFormat="1" ht="33" customHeight="1" x14ac:dyDescent="0.25">
      <c r="A9" s="15">
        <v>3</v>
      </c>
      <c r="B9" s="16" t="s">
        <v>21</v>
      </c>
      <c r="C9" s="17" t="s">
        <v>19</v>
      </c>
      <c r="D9" s="23">
        <v>4</v>
      </c>
      <c r="E9" s="10"/>
      <c r="F9" s="10"/>
    </row>
    <row r="10" spans="1:22" s="5" customFormat="1" ht="33" customHeight="1" x14ac:dyDescent="0.2">
      <c r="A10" s="19">
        <v>0</v>
      </c>
      <c r="B10" s="20" t="s">
        <v>22</v>
      </c>
      <c r="C10" s="21" t="s">
        <v>13</v>
      </c>
      <c r="D10" s="22">
        <f>D9*0.25</f>
        <v>1</v>
      </c>
      <c r="E10" s="10"/>
      <c r="F10" s="10"/>
    </row>
    <row r="11" spans="1:22" s="5" customFormat="1" ht="33" customHeight="1" x14ac:dyDescent="0.25">
      <c r="A11" s="15">
        <v>4</v>
      </c>
      <c r="B11" s="16" t="s">
        <v>23</v>
      </c>
      <c r="C11" s="17" t="s">
        <v>19</v>
      </c>
      <c r="D11" s="23">
        <v>4</v>
      </c>
      <c r="E11" s="10"/>
      <c r="F11" s="10"/>
    </row>
    <row r="12" spans="1:22" s="5" customFormat="1" ht="33" customHeight="1" x14ac:dyDescent="0.2">
      <c r="A12" s="19">
        <v>0</v>
      </c>
      <c r="B12" s="20" t="s">
        <v>24</v>
      </c>
      <c r="C12" s="21" t="s">
        <v>19</v>
      </c>
      <c r="D12" s="22">
        <f>D11*1.05</f>
        <v>4.2</v>
      </c>
      <c r="E12" s="10"/>
      <c r="F12" s="10"/>
    </row>
    <row r="13" spans="1:22" s="5" customFormat="1" ht="33" customHeight="1" x14ac:dyDescent="0.2">
      <c r="A13" s="19">
        <v>0</v>
      </c>
      <c r="B13" s="20" t="s">
        <v>25</v>
      </c>
      <c r="C13" s="21" t="s">
        <v>13</v>
      </c>
      <c r="D13" s="22">
        <f>D11*8</f>
        <v>32</v>
      </c>
      <c r="E13" s="10"/>
      <c r="F13" s="10"/>
    </row>
    <row r="14" spans="1:22" s="5" customFormat="1" ht="33" customHeight="1" x14ac:dyDescent="0.2">
      <c r="A14" s="19">
        <v>0</v>
      </c>
      <c r="B14" s="20" t="s">
        <v>26</v>
      </c>
      <c r="C14" s="21" t="s">
        <v>13</v>
      </c>
      <c r="D14" s="22">
        <f>D11*0.7</f>
        <v>2.8</v>
      </c>
      <c r="E14" s="10"/>
      <c r="F14" s="10"/>
    </row>
    <row r="15" spans="1:22" s="5" customFormat="1" ht="33" customHeight="1" x14ac:dyDescent="0.2">
      <c r="A15" s="19">
        <v>0</v>
      </c>
      <c r="B15" s="20" t="s">
        <v>27</v>
      </c>
      <c r="C15" s="21" t="s">
        <v>28</v>
      </c>
      <c r="D15" s="22">
        <f>(D11/0.36)*4/350</f>
        <v>0.12698412698412698</v>
      </c>
      <c r="E15" s="10"/>
      <c r="F15" s="10"/>
    </row>
    <row r="16" spans="1:22" s="5" customFormat="1" ht="33" customHeight="1" x14ac:dyDescent="0.25">
      <c r="A16" s="15">
        <v>5</v>
      </c>
      <c r="B16" s="16" t="s">
        <v>29</v>
      </c>
      <c r="C16" s="17" t="s">
        <v>30</v>
      </c>
      <c r="D16" s="23">
        <v>10</v>
      </c>
      <c r="E16" s="10"/>
      <c r="F16" s="10"/>
    </row>
    <row r="17" spans="1:6" s="5" customFormat="1" ht="33" customHeight="1" x14ac:dyDescent="0.2">
      <c r="A17" s="19">
        <v>0</v>
      </c>
      <c r="B17" s="20" t="s">
        <v>31</v>
      </c>
      <c r="C17" s="21" t="s">
        <v>4</v>
      </c>
      <c r="D17" s="22">
        <f>(D16/2.4)*1.03</f>
        <v>4.291666666666667</v>
      </c>
      <c r="E17" s="10"/>
      <c r="F17" s="10"/>
    </row>
    <row r="18" spans="1:6" s="5" customFormat="1" ht="33" customHeight="1" x14ac:dyDescent="0.2">
      <c r="A18" s="19">
        <v>0</v>
      </c>
      <c r="B18" s="24" t="s">
        <v>32</v>
      </c>
      <c r="C18" s="21" t="s">
        <v>4</v>
      </c>
      <c r="D18" s="22">
        <v>2</v>
      </c>
      <c r="E18" s="10"/>
      <c r="F18" s="10"/>
    </row>
    <row r="19" spans="1:6" s="5" customFormat="1" ht="33" customHeight="1" x14ac:dyDescent="0.2">
      <c r="A19" s="19">
        <v>0</v>
      </c>
      <c r="B19" s="25" t="s">
        <v>33</v>
      </c>
      <c r="C19" s="21" t="s">
        <v>28</v>
      </c>
      <c r="D19" s="22">
        <f>D16*4/200</f>
        <v>0.2</v>
      </c>
      <c r="E19" s="10"/>
      <c r="F19" s="10"/>
    </row>
    <row r="20" spans="1:6" s="5" customFormat="1" ht="33" customHeight="1" x14ac:dyDescent="0.2">
      <c r="A20" s="15">
        <v>6</v>
      </c>
      <c r="B20" s="26" t="s">
        <v>34</v>
      </c>
      <c r="C20" s="17" t="s">
        <v>30</v>
      </c>
      <c r="D20" s="14">
        <v>5</v>
      </c>
      <c r="E20" s="10"/>
      <c r="F20" s="10"/>
    </row>
    <row r="21" spans="1:6" s="5" customFormat="1" ht="33" customHeight="1" x14ac:dyDescent="0.2">
      <c r="A21" s="19">
        <v>0</v>
      </c>
      <c r="B21" s="20" t="s">
        <v>35</v>
      </c>
      <c r="C21" s="21" t="s">
        <v>4</v>
      </c>
      <c r="D21" s="22">
        <v>2</v>
      </c>
      <c r="E21" s="10"/>
      <c r="F21" s="10"/>
    </row>
    <row r="22" spans="1:6" s="5" customFormat="1" ht="33" customHeight="1" x14ac:dyDescent="0.2">
      <c r="A22" s="19">
        <v>0</v>
      </c>
      <c r="B22" s="27" t="s">
        <v>32</v>
      </c>
      <c r="C22" s="21" t="s">
        <v>4</v>
      </c>
      <c r="D22" s="22">
        <v>1</v>
      </c>
      <c r="E22" s="10"/>
      <c r="F22" s="10"/>
    </row>
    <row r="23" spans="1:6" s="5" customFormat="1" ht="33" customHeight="1" x14ac:dyDescent="0.2">
      <c r="A23" s="19">
        <v>0</v>
      </c>
      <c r="B23" s="25" t="s">
        <v>33</v>
      </c>
      <c r="C23" s="21" t="s">
        <v>28</v>
      </c>
      <c r="D23" s="22">
        <f>D20*4/200</f>
        <v>0.1</v>
      </c>
      <c r="E23" s="10"/>
      <c r="F23" s="10"/>
    </row>
    <row r="24" spans="1:6" s="5" customFormat="1" ht="33" customHeight="1" x14ac:dyDescent="0.25">
      <c r="A24" s="15">
        <v>7</v>
      </c>
      <c r="B24" s="16" t="s">
        <v>36</v>
      </c>
      <c r="C24" s="17" t="s">
        <v>30</v>
      </c>
      <c r="D24" s="23">
        <v>28.8</v>
      </c>
      <c r="E24" s="10"/>
      <c r="F24" s="10"/>
    </row>
    <row r="25" spans="1:6" s="5" customFormat="1" ht="33" customHeight="1" x14ac:dyDescent="0.2">
      <c r="A25" s="19">
        <v>0</v>
      </c>
      <c r="B25" s="20" t="s">
        <v>37</v>
      </c>
      <c r="C25" s="21" t="s">
        <v>4</v>
      </c>
      <c r="D25" s="22">
        <v>32</v>
      </c>
      <c r="E25" s="10"/>
      <c r="F25" s="10"/>
    </row>
    <row r="26" spans="1:6" s="5" customFormat="1" ht="33" customHeight="1" x14ac:dyDescent="0.2">
      <c r="A26" s="19">
        <v>0</v>
      </c>
      <c r="B26" s="27" t="s">
        <v>32</v>
      </c>
      <c r="C26" s="21" t="s">
        <v>4</v>
      </c>
      <c r="D26" s="22">
        <v>1</v>
      </c>
      <c r="E26" s="10"/>
      <c r="F26" s="10"/>
    </row>
    <row r="27" spans="1:6" s="5" customFormat="1" ht="33" customHeight="1" x14ac:dyDescent="0.2">
      <c r="A27" s="19">
        <v>0</v>
      </c>
      <c r="B27" s="25" t="s">
        <v>33</v>
      </c>
      <c r="C27" s="21" t="s">
        <v>28</v>
      </c>
      <c r="D27" s="22">
        <f>D24*4/200</f>
        <v>0.57600000000000007</v>
      </c>
      <c r="E27" s="10"/>
      <c r="F27" s="10"/>
    </row>
    <row r="28" spans="1:6" s="5" customFormat="1" ht="33" customHeight="1" x14ac:dyDescent="0.25">
      <c r="A28" s="15">
        <v>8</v>
      </c>
      <c r="B28" s="16" t="s">
        <v>38</v>
      </c>
      <c r="C28" s="17" t="s">
        <v>39</v>
      </c>
      <c r="D28" s="23">
        <v>1</v>
      </c>
      <c r="E28" s="10"/>
      <c r="F28" s="10"/>
    </row>
    <row r="29" spans="1:6" s="5" customFormat="1" ht="33" customHeight="1" x14ac:dyDescent="0.2">
      <c r="A29" s="19">
        <v>0</v>
      </c>
      <c r="B29" s="28" t="s">
        <v>40</v>
      </c>
      <c r="C29" s="29" t="s">
        <v>13</v>
      </c>
      <c r="D29" s="30">
        <f>0.72*15</f>
        <v>10.799999999999999</v>
      </c>
      <c r="E29" s="10"/>
      <c r="F29" s="10"/>
    </row>
    <row r="30" spans="1:6" s="5" customFormat="1" ht="33" customHeight="1" x14ac:dyDescent="0.2">
      <c r="A30" s="15">
        <v>9</v>
      </c>
      <c r="B30" s="26" t="s">
        <v>41</v>
      </c>
      <c r="C30" s="17" t="s">
        <v>19</v>
      </c>
      <c r="D30" s="23">
        <f>98.76+9.88</f>
        <v>108.64</v>
      </c>
      <c r="E30" s="10"/>
      <c r="F30" s="10"/>
    </row>
    <row r="31" spans="1:6" s="5" customFormat="1" ht="33" customHeight="1" x14ac:dyDescent="0.25">
      <c r="A31" s="31">
        <v>0</v>
      </c>
      <c r="B31" s="32" t="s">
        <v>26</v>
      </c>
      <c r="C31" s="33" t="s">
        <v>13</v>
      </c>
      <c r="D31" s="34">
        <f>D30*0.3</f>
        <v>32.591999999999999</v>
      </c>
      <c r="E31" s="10"/>
      <c r="F31" s="10"/>
    </row>
    <row r="32" spans="1:6" s="5" customFormat="1" ht="33" customHeight="1" x14ac:dyDescent="0.25">
      <c r="A32" s="90" t="s">
        <v>42</v>
      </c>
      <c r="B32" s="91"/>
      <c r="C32" s="91"/>
      <c r="D32" s="91"/>
      <c r="E32" s="91"/>
      <c r="F32" s="92"/>
    </row>
    <row r="33" spans="1:6" s="5" customFormat="1" ht="33" customHeight="1" x14ac:dyDescent="0.25">
      <c r="A33" s="15">
        <v>10</v>
      </c>
      <c r="B33" s="35" t="s">
        <v>43</v>
      </c>
      <c r="C33" s="17" t="s">
        <v>19</v>
      </c>
      <c r="D33" s="23">
        <f>8.5*2</f>
        <v>17</v>
      </c>
      <c r="E33" s="10"/>
      <c r="F33" s="10"/>
    </row>
    <row r="34" spans="1:6" s="5" customFormat="1" ht="33" customHeight="1" x14ac:dyDescent="0.2">
      <c r="A34" s="19">
        <v>0</v>
      </c>
      <c r="B34" s="25" t="s">
        <v>22</v>
      </c>
      <c r="C34" s="21" t="s">
        <v>13</v>
      </c>
      <c r="D34" s="22">
        <f>D33*0.2</f>
        <v>3.4000000000000004</v>
      </c>
      <c r="E34" s="10"/>
      <c r="F34" s="10"/>
    </row>
    <row r="35" spans="1:6" s="5" customFormat="1" ht="33" customHeight="1" x14ac:dyDescent="0.25">
      <c r="A35" s="15">
        <v>11</v>
      </c>
      <c r="B35" s="35" t="s">
        <v>44</v>
      </c>
      <c r="C35" s="17" t="s">
        <v>19</v>
      </c>
      <c r="D35" s="23">
        <v>17</v>
      </c>
      <c r="E35" s="10"/>
      <c r="F35" s="10"/>
    </row>
    <row r="36" spans="1:6" s="5" customFormat="1" ht="33" customHeight="1" x14ac:dyDescent="0.2">
      <c r="A36" s="19">
        <v>0</v>
      </c>
      <c r="B36" s="20" t="s">
        <v>45</v>
      </c>
      <c r="C36" s="21" t="s">
        <v>13</v>
      </c>
      <c r="D36" s="36">
        <f>D35*1.8</f>
        <v>30.6</v>
      </c>
      <c r="E36" s="10"/>
      <c r="F36" s="10"/>
    </row>
    <row r="37" spans="1:6" s="5" customFormat="1" ht="33" customHeight="1" x14ac:dyDescent="0.25">
      <c r="A37" s="15">
        <v>12</v>
      </c>
      <c r="B37" s="35" t="s">
        <v>46</v>
      </c>
      <c r="C37" s="17" t="s">
        <v>19</v>
      </c>
      <c r="D37" s="23">
        <v>15</v>
      </c>
      <c r="E37" s="10"/>
      <c r="F37" s="10"/>
    </row>
    <row r="38" spans="1:6" s="5" customFormat="1" ht="33" customHeight="1" x14ac:dyDescent="0.2">
      <c r="A38" s="19">
        <v>0</v>
      </c>
      <c r="B38" s="25" t="s">
        <v>22</v>
      </c>
      <c r="C38" s="21" t="s">
        <v>13</v>
      </c>
      <c r="D38" s="22">
        <f>D37*0.2</f>
        <v>3</v>
      </c>
      <c r="E38" s="10"/>
      <c r="F38" s="10"/>
    </row>
    <row r="39" spans="1:6" s="5" customFormat="1" ht="33" customHeight="1" x14ac:dyDescent="0.25">
      <c r="A39" s="15">
        <v>13</v>
      </c>
      <c r="B39" s="35" t="s">
        <v>47</v>
      </c>
      <c r="C39" s="17" t="s">
        <v>19</v>
      </c>
      <c r="D39" s="23">
        <v>15</v>
      </c>
      <c r="E39" s="10"/>
      <c r="F39" s="10"/>
    </row>
    <row r="40" spans="1:6" s="5" customFormat="1" ht="33" customHeight="1" x14ac:dyDescent="0.2">
      <c r="A40" s="19">
        <v>0</v>
      </c>
      <c r="B40" s="25" t="s">
        <v>48</v>
      </c>
      <c r="C40" s="21" t="s">
        <v>13</v>
      </c>
      <c r="D40" s="22">
        <f>D39*0.55</f>
        <v>8.25</v>
      </c>
      <c r="E40" s="10"/>
      <c r="F40" s="10"/>
    </row>
    <row r="41" spans="1:6" s="5" customFormat="1" ht="33" customHeight="1" x14ac:dyDescent="0.25">
      <c r="A41" s="78" t="s">
        <v>49</v>
      </c>
      <c r="B41" s="79"/>
      <c r="C41" s="79"/>
      <c r="D41" s="79"/>
      <c r="E41" s="79"/>
      <c r="F41" s="80"/>
    </row>
    <row r="42" spans="1:6" s="5" customFormat="1" ht="33" customHeight="1" x14ac:dyDescent="0.2">
      <c r="A42" s="11">
        <v>14</v>
      </c>
      <c r="B42" s="26" t="s">
        <v>50</v>
      </c>
      <c r="C42" s="13" t="s">
        <v>4</v>
      </c>
      <c r="D42" s="14">
        <v>1</v>
      </c>
      <c r="E42" s="10"/>
      <c r="F42" s="10"/>
    </row>
    <row r="43" spans="1:6" s="5" customFormat="1" ht="33" customHeight="1" x14ac:dyDescent="0.2">
      <c r="A43" s="19">
        <v>0</v>
      </c>
      <c r="B43" s="25" t="s">
        <v>12</v>
      </c>
      <c r="C43" s="21" t="s">
        <v>4</v>
      </c>
      <c r="D43" s="22">
        <v>1</v>
      </c>
      <c r="E43" s="10"/>
      <c r="F43" s="10"/>
    </row>
    <row r="44" spans="1:6" s="5" customFormat="1" ht="33" customHeight="1" x14ac:dyDescent="0.2">
      <c r="A44" s="19">
        <v>0</v>
      </c>
      <c r="B44" s="25" t="s">
        <v>51</v>
      </c>
      <c r="C44" s="21" t="s">
        <v>4</v>
      </c>
      <c r="D44" s="22">
        <v>1</v>
      </c>
      <c r="E44" s="10"/>
      <c r="F44" s="10"/>
    </row>
    <row r="45" spans="1:6" s="5" customFormat="1" ht="33" customHeight="1" thickBot="1" x14ac:dyDescent="0.3">
      <c r="A45" s="81" t="s">
        <v>52</v>
      </c>
      <c r="B45" s="82"/>
      <c r="C45" s="82"/>
      <c r="D45" s="82"/>
      <c r="E45" s="82"/>
      <c r="F45" s="83"/>
    </row>
    <row r="46" spans="1:6" s="5" customFormat="1" ht="33" customHeight="1" x14ac:dyDescent="0.25">
      <c r="A46" s="37">
        <v>15</v>
      </c>
      <c r="B46" s="38" t="s">
        <v>53</v>
      </c>
      <c r="C46" s="17" t="s">
        <v>19</v>
      </c>
      <c r="D46" s="18">
        <v>14.5</v>
      </c>
      <c r="E46" s="10"/>
      <c r="F46" s="10"/>
    </row>
    <row r="47" spans="1:6" s="5" customFormat="1" ht="33" customHeight="1" x14ac:dyDescent="0.2">
      <c r="A47" s="11">
        <v>16</v>
      </c>
      <c r="B47" s="12" t="s">
        <v>54</v>
      </c>
      <c r="C47" s="13" t="s">
        <v>4</v>
      </c>
      <c r="D47" s="14">
        <f>2+4</f>
        <v>6</v>
      </c>
      <c r="E47" s="10"/>
      <c r="F47" s="10"/>
    </row>
    <row r="48" spans="1:6" s="5" customFormat="1" ht="33" customHeight="1" x14ac:dyDescent="0.2">
      <c r="A48" s="19">
        <v>0</v>
      </c>
      <c r="B48" s="25" t="s">
        <v>55</v>
      </c>
      <c r="C48" s="21" t="s">
        <v>4</v>
      </c>
      <c r="D48" s="22">
        <f>D47</f>
        <v>6</v>
      </c>
      <c r="E48" s="10"/>
      <c r="F48" s="10"/>
    </row>
    <row r="49" spans="1:6" s="5" customFormat="1" ht="33" customHeight="1" x14ac:dyDescent="0.2">
      <c r="A49" s="19">
        <v>0</v>
      </c>
      <c r="B49" s="25" t="s">
        <v>56</v>
      </c>
      <c r="C49" s="21" t="s">
        <v>28</v>
      </c>
      <c r="D49" s="22">
        <f>D47*6/100</f>
        <v>0.36</v>
      </c>
      <c r="E49" s="10"/>
      <c r="F49" s="10"/>
    </row>
    <row r="50" spans="1:6" s="5" customFormat="1" ht="33" customHeight="1" x14ac:dyDescent="0.2">
      <c r="A50" s="19">
        <v>0</v>
      </c>
      <c r="B50" s="25" t="s">
        <v>12</v>
      </c>
      <c r="C50" s="21" t="s">
        <v>4</v>
      </c>
      <c r="D50" s="22">
        <f>D47</f>
        <v>6</v>
      </c>
      <c r="E50" s="10"/>
      <c r="F50" s="10"/>
    </row>
    <row r="51" spans="1:6" s="5" customFormat="1" ht="33" customHeight="1" x14ac:dyDescent="0.2">
      <c r="A51" s="11">
        <v>17</v>
      </c>
      <c r="B51" s="12" t="s">
        <v>57</v>
      </c>
      <c r="C51" s="13" t="s">
        <v>4</v>
      </c>
      <c r="D51" s="14">
        <v>8</v>
      </c>
      <c r="E51" s="10"/>
      <c r="F51" s="10"/>
    </row>
    <row r="52" spans="1:6" s="5" customFormat="1" ht="33" customHeight="1" x14ac:dyDescent="0.2">
      <c r="A52" s="19">
        <v>0</v>
      </c>
      <c r="B52" s="39" t="s">
        <v>58</v>
      </c>
      <c r="C52" s="40" t="s">
        <v>4</v>
      </c>
      <c r="D52" s="22">
        <v>8</v>
      </c>
      <c r="E52" s="10"/>
      <c r="F52" s="10"/>
    </row>
    <row r="53" spans="1:6" s="5" customFormat="1" ht="33" customHeight="1" x14ac:dyDescent="0.2">
      <c r="A53" s="11">
        <v>18</v>
      </c>
      <c r="B53" s="41" t="s">
        <v>59</v>
      </c>
      <c r="C53" s="17" t="s">
        <v>39</v>
      </c>
      <c r="D53" s="14">
        <v>1</v>
      </c>
      <c r="E53" s="10"/>
      <c r="F53" s="10"/>
    </row>
    <row r="54" spans="1:6" s="5" customFormat="1" ht="33" customHeight="1" x14ac:dyDescent="0.2">
      <c r="A54" s="19">
        <v>0</v>
      </c>
      <c r="B54" s="25" t="s">
        <v>12</v>
      </c>
      <c r="C54" s="21" t="s">
        <v>4</v>
      </c>
      <c r="D54" s="22">
        <v>4</v>
      </c>
      <c r="E54" s="10"/>
      <c r="F54" s="10"/>
    </row>
    <row r="55" spans="1:6" s="5" customFormat="1" ht="33" customHeight="1" x14ac:dyDescent="0.2">
      <c r="A55" s="19">
        <v>0</v>
      </c>
      <c r="B55" s="25" t="s">
        <v>60</v>
      </c>
      <c r="C55" s="21" t="s">
        <v>4</v>
      </c>
      <c r="D55" s="22">
        <v>3</v>
      </c>
      <c r="E55" s="10"/>
      <c r="F55" s="10"/>
    </row>
    <row r="56" spans="1:6" s="5" customFormat="1" ht="33" customHeight="1" x14ac:dyDescent="0.2">
      <c r="A56" s="11">
        <v>19</v>
      </c>
      <c r="B56" s="12" t="s">
        <v>61</v>
      </c>
      <c r="C56" s="13" t="s">
        <v>30</v>
      </c>
      <c r="D56" s="14">
        <v>20</v>
      </c>
      <c r="E56" s="10"/>
      <c r="F56" s="10"/>
    </row>
    <row r="57" spans="1:6" s="5" customFormat="1" ht="33" customHeight="1" x14ac:dyDescent="0.2">
      <c r="A57" s="19">
        <v>0</v>
      </c>
      <c r="B57" s="25" t="s">
        <v>24</v>
      </c>
      <c r="C57" s="21" t="s">
        <v>19</v>
      </c>
      <c r="D57" s="22">
        <v>2</v>
      </c>
      <c r="E57" s="10"/>
      <c r="F57" s="10"/>
    </row>
    <row r="58" spans="1:6" s="5" customFormat="1" ht="33" customHeight="1" x14ac:dyDescent="0.2">
      <c r="A58" s="19">
        <v>0</v>
      </c>
      <c r="B58" s="25" t="s">
        <v>25</v>
      </c>
      <c r="C58" s="21" t="s">
        <v>13</v>
      </c>
      <c r="D58" s="22">
        <f>D57*8</f>
        <v>16</v>
      </c>
      <c r="E58" s="10"/>
      <c r="F58" s="10"/>
    </row>
    <row r="59" spans="1:6" s="5" customFormat="1" ht="33" customHeight="1" x14ac:dyDescent="0.2">
      <c r="A59" s="19">
        <v>0</v>
      </c>
      <c r="B59" s="25" t="s">
        <v>26</v>
      </c>
      <c r="C59" s="21" t="s">
        <v>13</v>
      </c>
      <c r="D59" s="22">
        <f>D57*0.5</f>
        <v>1</v>
      </c>
      <c r="E59" s="10"/>
      <c r="F59" s="10"/>
    </row>
    <row r="60" spans="1:6" s="5" customFormat="1" ht="33" customHeight="1" x14ac:dyDescent="0.25">
      <c r="A60" s="15">
        <v>20</v>
      </c>
      <c r="B60" s="35" t="s">
        <v>62</v>
      </c>
      <c r="C60" s="17" t="s">
        <v>30</v>
      </c>
      <c r="D60" s="23">
        <v>3.6</v>
      </c>
      <c r="E60" s="10"/>
      <c r="F60" s="10"/>
    </row>
    <row r="61" spans="1:6" s="5" customFormat="1" ht="33" customHeight="1" x14ac:dyDescent="0.2">
      <c r="A61" s="19">
        <v>0</v>
      </c>
      <c r="B61" s="25" t="s">
        <v>63</v>
      </c>
      <c r="C61" s="21" t="s">
        <v>4</v>
      </c>
      <c r="D61" s="22">
        <v>4</v>
      </c>
      <c r="E61" s="10"/>
      <c r="F61" s="10"/>
    </row>
    <row r="62" spans="1:6" s="5" customFormat="1" ht="33" customHeight="1" x14ac:dyDescent="0.2">
      <c r="A62" s="19">
        <v>0</v>
      </c>
      <c r="B62" s="25" t="s">
        <v>64</v>
      </c>
      <c r="C62" s="21" t="s">
        <v>4</v>
      </c>
      <c r="D62" s="22">
        <v>1</v>
      </c>
      <c r="E62" s="10"/>
      <c r="F62" s="10"/>
    </row>
    <row r="63" spans="1:6" s="5" customFormat="1" ht="33" customHeight="1" x14ac:dyDescent="0.2">
      <c r="A63" s="11">
        <v>21</v>
      </c>
      <c r="B63" s="12" t="s">
        <v>65</v>
      </c>
      <c r="C63" s="13" t="s">
        <v>4</v>
      </c>
      <c r="D63" s="42">
        <v>16</v>
      </c>
      <c r="E63" s="10"/>
      <c r="F63" s="10"/>
    </row>
    <row r="64" spans="1:6" s="5" customFormat="1" ht="33" customHeight="1" x14ac:dyDescent="0.2">
      <c r="A64" s="19">
        <v>0</v>
      </c>
      <c r="B64" s="43" t="s">
        <v>66</v>
      </c>
      <c r="C64" s="44" t="s">
        <v>4</v>
      </c>
      <c r="D64" s="45">
        <v>16</v>
      </c>
      <c r="E64" s="10"/>
      <c r="F64" s="10"/>
    </row>
    <row r="65" spans="1:6" s="5" customFormat="1" ht="33" customHeight="1" x14ac:dyDescent="0.2">
      <c r="A65" s="19">
        <v>0</v>
      </c>
      <c r="B65" s="25" t="s">
        <v>67</v>
      </c>
      <c r="C65" s="44" t="s">
        <v>4</v>
      </c>
      <c r="D65" s="22">
        <v>24</v>
      </c>
      <c r="E65" s="10"/>
      <c r="F65" s="10"/>
    </row>
    <row r="66" spans="1:6" s="5" customFormat="1" ht="33" customHeight="1" x14ac:dyDescent="0.2">
      <c r="A66" s="19">
        <v>0</v>
      </c>
      <c r="B66" s="25" t="s">
        <v>33</v>
      </c>
      <c r="C66" s="21" t="s">
        <v>28</v>
      </c>
      <c r="D66" s="46">
        <f>D64*4/200</f>
        <v>0.32</v>
      </c>
      <c r="E66" s="10"/>
      <c r="F66" s="10"/>
    </row>
    <row r="67" spans="1:6" s="5" customFormat="1" ht="33" customHeight="1" x14ac:dyDescent="0.25">
      <c r="A67" s="15">
        <v>22</v>
      </c>
      <c r="B67" s="35" t="s">
        <v>68</v>
      </c>
      <c r="C67" s="17" t="s">
        <v>4</v>
      </c>
      <c r="D67" s="23">
        <v>1</v>
      </c>
      <c r="E67" s="10"/>
      <c r="F67" s="10"/>
    </row>
    <row r="68" spans="1:6" s="5" customFormat="1" ht="33" customHeight="1" x14ac:dyDescent="0.2">
      <c r="A68" s="47">
        <v>0</v>
      </c>
      <c r="B68" s="25" t="s">
        <v>69</v>
      </c>
      <c r="C68" s="21" t="s">
        <v>4</v>
      </c>
      <c r="D68" s="22">
        <v>1</v>
      </c>
      <c r="E68" s="10"/>
      <c r="F68" s="10"/>
    </row>
    <row r="69" spans="1:6" s="5" customFormat="1" ht="33" customHeight="1" x14ac:dyDescent="0.25">
      <c r="A69" s="72" t="s">
        <v>70</v>
      </c>
      <c r="B69" s="73"/>
      <c r="C69" s="73"/>
      <c r="D69" s="73"/>
      <c r="E69" s="73"/>
      <c r="F69" s="74"/>
    </row>
    <row r="70" spans="1:6" s="5" customFormat="1" ht="33" customHeight="1" x14ac:dyDescent="0.2">
      <c r="A70" s="11">
        <v>23</v>
      </c>
      <c r="B70" s="12" t="s">
        <v>71</v>
      </c>
      <c r="C70" s="13" t="s">
        <v>4</v>
      </c>
      <c r="D70" s="14">
        <v>14</v>
      </c>
      <c r="E70" s="10"/>
      <c r="F70" s="10"/>
    </row>
    <row r="71" spans="1:6" s="5" customFormat="1" ht="33" customHeight="1" x14ac:dyDescent="0.2">
      <c r="A71" s="19">
        <v>0</v>
      </c>
      <c r="B71" s="25" t="s">
        <v>72</v>
      </c>
      <c r="C71" s="21" t="s">
        <v>4</v>
      </c>
      <c r="D71" s="22">
        <f>D70</f>
        <v>14</v>
      </c>
      <c r="E71" s="10"/>
      <c r="F71" s="10"/>
    </row>
    <row r="72" spans="1:6" s="5" customFormat="1" ht="33" customHeight="1" x14ac:dyDescent="0.2">
      <c r="A72" s="19">
        <v>0</v>
      </c>
      <c r="B72" s="25" t="s">
        <v>73</v>
      </c>
      <c r="C72" s="21" t="s">
        <v>4</v>
      </c>
      <c r="D72" s="22">
        <f>D71*2</f>
        <v>28</v>
      </c>
      <c r="E72" s="10"/>
      <c r="F72" s="10"/>
    </row>
    <row r="73" spans="1:6" s="5" customFormat="1" ht="33" customHeight="1" x14ac:dyDescent="0.2">
      <c r="A73" s="11">
        <v>24</v>
      </c>
      <c r="B73" s="12" t="s">
        <v>74</v>
      </c>
      <c r="C73" s="13" t="s">
        <v>4</v>
      </c>
      <c r="D73" s="14">
        <v>6</v>
      </c>
      <c r="E73" s="10"/>
      <c r="F73" s="10"/>
    </row>
    <row r="74" spans="1:6" s="5" customFormat="1" ht="33" customHeight="1" x14ac:dyDescent="0.2">
      <c r="A74" s="48">
        <v>0</v>
      </c>
      <c r="B74" s="25" t="s">
        <v>75</v>
      </c>
      <c r="C74" s="44" t="s">
        <v>4</v>
      </c>
      <c r="D74" s="22">
        <f>D73</f>
        <v>6</v>
      </c>
      <c r="E74" s="10"/>
      <c r="F74" s="10"/>
    </row>
    <row r="75" spans="1:6" s="5" customFormat="1" ht="33" customHeight="1" x14ac:dyDescent="0.25">
      <c r="A75" s="48">
        <v>0</v>
      </c>
      <c r="B75" s="43" t="s">
        <v>76</v>
      </c>
      <c r="C75" s="44" t="s">
        <v>4</v>
      </c>
      <c r="D75" s="45">
        <f>D73</f>
        <v>6</v>
      </c>
      <c r="E75" s="10"/>
      <c r="F75" s="10"/>
    </row>
    <row r="76" spans="1:6" s="5" customFormat="1" ht="33" customHeight="1" x14ac:dyDescent="0.2">
      <c r="A76" s="19">
        <v>0</v>
      </c>
      <c r="B76" s="25" t="s">
        <v>60</v>
      </c>
      <c r="C76" s="21" t="s">
        <v>4</v>
      </c>
      <c r="D76" s="22">
        <f>D73/2</f>
        <v>3</v>
      </c>
      <c r="E76" s="10"/>
      <c r="F76" s="10"/>
    </row>
    <row r="77" spans="1:6" s="5" customFormat="1" ht="33" customHeight="1" x14ac:dyDescent="0.2">
      <c r="A77" s="11">
        <v>25</v>
      </c>
      <c r="B77" s="12" t="s">
        <v>77</v>
      </c>
      <c r="C77" s="13" t="s">
        <v>4</v>
      </c>
      <c r="D77" s="14">
        <v>8</v>
      </c>
      <c r="E77" s="10"/>
      <c r="F77" s="10"/>
    </row>
    <row r="78" spans="1:6" s="5" customFormat="1" ht="33" customHeight="1" x14ac:dyDescent="0.2">
      <c r="A78" s="19">
        <v>0</v>
      </c>
      <c r="B78" s="25" t="s">
        <v>78</v>
      </c>
      <c r="C78" s="21" t="s">
        <v>4</v>
      </c>
      <c r="D78" s="22">
        <v>4</v>
      </c>
      <c r="E78" s="10"/>
      <c r="F78" s="10"/>
    </row>
    <row r="79" spans="1:6" s="5" customFormat="1" ht="33" customHeight="1" x14ac:dyDescent="0.2">
      <c r="A79" s="19">
        <v>0</v>
      </c>
      <c r="B79" s="25" t="s">
        <v>79</v>
      </c>
      <c r="C79" s="21" t="s">
        <v>4</v>
      </c>
      <c r="D79" s="22">
        <f>D78*2</f>
        <v>8</v>
      </c>
      <c r="E79" s="10"/>
      <c r="F79" s="10"/>
    </row>
    <row r="80" spans="1:6" s="5" customFormat="1" ht="33" customHeight="1" x14ac:dyDescent="0.2">
      <c r="A80" s="19">
        <v>0</v>
      </c>
      <c r="B80" s="25" t="s">
        <v>80</v>
      </c>
      <c r="C80" s="21" t="s">
        <v>4</v>
      </c>
      <c r="D80" s="22">
        <f>D78*2</f>
        <v>8</v>
      </c>
      <c r="E80" s="10"/>
      <c r="F80" s="10"/>
    </row>
    <row r="81" spans="1:6" s="5" customFormat="1" ht="33" customHeight="1" x14ac:dyDescent="0.2">
      <c r="A81" s="19">
        <v>0</v>
      </c>
      <c r="B81" s="20" t="s">
        <v>81</v>
      </c>
      <c r="C81" s="21" t="s">
        <v>4</v>
      </c>
      <c r="D81" s="22">
        <f>D77*10/200</f>
        <v>0.4</v>
      </c>
      <c r="E81" s="10"/>
      <c r="F81" s="10"/>
    </row>
    <row r="82" spans="1:6" s="5" customFormat="1" ht="33" customHeight="1" x14ac:dyDescent="0.2">
      <c r="A82" s="19">
        <v>0</v>
      </c>
      <c r="B82" s="20" t="s">
        <v>82</v>
      </c>
      <c r="C82" s="21" t="s">
        <v>4</v>
      </c>
      <c r="D82" s="22">
        <f>D77*15/250</f>
        <v>0.48</v>
      </c>
      <c r="E82" s="10"/>
      <c r="F82" s="10"/>
    </row>
    <row r="83" spans="1:6" s="5" customFormat="1" ht="33" customHeight="1" x14ac:dyDescent="0.2">
      <c r="A83" s="11">
        <v>26</v>
      </c>
      <c r="B83" s="12" t="s">
        <v>83</v>
      </c>
      <c r="C83" s="13" t="s">
        <v>4</v>
      </c>
      <c r="D83" s="14">
        <v>8</v>
      </c>
      <c r="E83" s="10"/>
      <c r="F83" s="10"/>
    </row>
    <row r="84" spans="1:6" s="5" customFormat="1" ht="33" customHeight="1" x14ac:dyDescent="0.2">
      <c r="A84" s="19">
        <v>0</v>
      </c>
      <c r="B84" s="25" t="s">
        <v>79</v>
      </c>
      <c r="C84" s="21" t="s">
        <v>4</v>
      </c>
      <c r="D84" s="22">
        <f>D83</f>
        <v>8</v>
      </c>
      <c r="E84" s="10"/>
      <c r="F84" s="10"/>
    </row>
    <row r="85" spans="1:6" s="5" customFormat="1" ht="33" customHeight="1" x14ac:dyDescent="0.2">
      <c r="A85" s="19">
        <v>0</v>
      </c>
      <c r="B85" s="20" t="s">
        <v>81</v>
      </c>
      <c r="C85" s="21" t="s">
        <v>4</v>
      </c>
      <c r="D85" s="22">
        <f>D84*10/200</f>
        <v>0.4</v>
      </c>
      <c r="E85" s="10"/>
      <c r="F85" s="10"/>
    </row>
    <row r="86" spans="1:6" s="5" customFormat="1" ht="33" customHeight="1" x14ac:dyDescent="0.2">
      <c r="A86" s="19">
        <v>0</v>
      </c>
      <c r="B86" s="20" t="s">
        <v>82</v>
      </c>
      <c r="C86" s="21" t="s">
        <v>4</v>
      </c>
      <c r="D86" s="22">
        <f>D84*15/250</f>
        <v>0.48</v>
      </c>
      <c r="E86" s="10"/>
      <c r="F86" s="10"/>
    </row>
    <row r="87" spans="1:6" s="5" customFormat="1" ht="33" customHeight="1" x14ac:dyDescent="0.2">
      <c r="A87" s="11">
        <v>27</v>
      </c>
      <c r="B87" s="12" t="s">
        <v>84</v>
      </c>
      <c r="C87" s="13" t="s">
        <v>4</v>
      </c>
      <c r="D87" s="14">
        <v>8</v>
      </c>
      <c r="E87" s="10"/>
      <c r="F87" s="10"/>
    </row>
    <row r="88" spans="1:6" s="5" customFormat="1" ht="33" customHeight="1" x14ac:dyDescent="0.2">
      <c r="A88" s="19">
        <v>0</v>
      </c>
      <c r="B88" s="25" t="s">
        <v>85</v>
      </c>
      <c r="C88" s="21" t="s">
        <v>4</v>
      </c>
      <c r="D88" s="22">
        <f>D87</f>
        <v>8</v>
      </c>
      <c r="E88" s="10"/>
      <c r="F88" s="10"/>
    </row>
    <row r="89" spans="1:6" s="5" customFormat="1" ht="33" customHeight="1" x14ac:dyDescent="0.2">
      <c r="A89" s="19">
        <v>0</v>
      </c>
      <c r="B89" s="25" t="s">
        <v>86</v>
      </c>
      <c r="C89" s="21" t="s">
        <v>4</v>
      </c>
      <c r="D89" s="22">
        <f>D87</f>
        <v>8</v>
      </c>
      <c r="E89" s="10"/>
      <c r="F89" s="10"/>
    </row>
    <row r="90" spans="1:6" s="5" customFormat="1" ht="33" customHeight="1" x14ac:dyDescent="0.2">
      <c r="A90" s="19">
        <v>0</v>
      </c>
      <c r="B90" s="25" t="s">
        <v>87</v>
      </c>
      <c r="C90" s="21" t="s">
        <v>4</v>
      </c>
      <c r="D90" s="22">
        <f>D87*2</f>
        <v>16</v>
      </c>
      <c r="E90" s="10"/>
      <c r="F90" s="10"/>
    </row>
    <row r="91" spans="1:6" s="5" customFormat="1" ht="33" customHeight="1" x14ac:dyDescent="0.2">
      <c r="A91" s="19">
        <v>0</v>
      </c>
      <c r="B91" s="25" t="s">
        <v>88</v>
      </c>
      <c r="C91" s="21" t="s">
        <v>4</v>
      </c>
      <c r="D91" s="22">
        <f>D87*2</f>
        <v>16</v>
      </c>
      <c r="E91" s="10"/>
      <c r="F91" s="10"/>
    </row>
    <row r="92" spans="1:6" s="5" customFormat="1" ht="33" customHeight="1" x14ac:dyDescent="0.2">
      <c r="A92" s="19">
        <v>0</v>
      </c>
      <c r="B92" s="25" t="s">
        <v>89</v>
      </c>
      <c r="C92" s="21" t="s">
        <v>4</v>
      </c>
      <c r="D92" s="22">
        <f>D87</f>
        <v>8</v>
      </c>
      <c r="E92" s="10"/>
      <c r="F92" s="10"/>
    </row>
    <row r="93" spans="1:6" s="5" customFormat="1" ht="33" customHeight="1" x14ac:dyDescent="0.2">
      <c r="A93" s="19">
        <v>0</v>
      </c>
      <c r="B93" s="25" t="s">
        <v>60</v>
      </c>
      <c r="C93" s="21" t="s">
        <v>4</v>
      </c>
      <c r="D93" s="22">
        <f>D87/2</f>
        <v>4</v>
      </c>
      <c r="E93" s="10"/>
      <c r="F93" s="10"/>
    </row>
    <row r="94" spans="1:6" s="5" customFormat="1" ht="33" customHeight="1" x14ac:dyDescent="0.2">
      <c r="A94" s="19">
        <v>0</v>
      </c>
      <c r="B94" s="20" t="s">
        <v>81</v>
      </c>
      <c r="C94" s="21" t="s">
        <v>4</v>
      </c>
      <c r="D94" s="22">
        <f>D91*10/200</f>
        <v>0.8</v>
      </c>
      <c r="E94" s="10"/>
      <c r="F94" s="10"/>
    </row>
    <row r="95" spans="1:6" s="5" customFormat="1" ht="33" customHeight="1" x14ac:dyDescent="0.2">
      <c r="A95" s="19">
        <v>0</v>
      </c>
      <c r="B95" s="20" t="s">
        <v>82</v>
      </c>
      <c r="C95" s="21" t="s">
        <v>4</v>
      </c>
      <c r="D95" s="22">
        <f>D91*15/250</f>
        <v>0.96</v>
      </c>
      <c r="E95" s="10"/>
      <c r="F95" s="10"/>
    </row>
    <row r="96" spans="1:6" s="5" customFormat="1" ht="33" customHeight="1" x14ac:dyDescent="0.25">
      <c r="A96" s="84" t="s">
        <v>90</v>
      </c>
      <c r="B96" s="85"/>
      <c r="C96" s="85"/>
      <c r="D96" s="85"/>
      <c r="E96" s="85"/>
      <c r="F96" s="86"/>
    </row>
    <row r="97" spans="1:6" s="5" customFormat="1" ht="33" customHeight="1" x14ac:dyDescent="0.2">
      <c r="A97" s="15">
        <v>28</v>
      </c>
      <c r="B97" s="35" t="s">
        <v>91</v>
      </c>
      <c r="C97" s="17" t="s">
        <v>4</v>
      </c>
      <c r="D97" s="14">
        <v>4</v>
      </c>
      <c r="E97" s="10"/>
      <c r="F97" s="10"/>
    </row>
    <row r="98" spans="1:6" s="5" customFormat="1" ht="33" customHeight="1" x14ac:dyDescent="0.2">
      <c r="A98" s="15">
        <v>29</v>
      </c>
      <c r="B98" s="35" t="s">
        <v>92</v>
      </c>
      <c r="C98" s="17" t="s">
        <v>4</v>
      </c>
      <c r="D98" s="14">
        <v>4</v>
      </c>
      <c r="E98" s="10"/>
      <c r="F98" s="10"/>
    </row>
    <row r="99" spans="1:6" s="5" customFormat="1" ht="33" customHeight="1" x14ac:dyDescent="0.2">
      <c r="A99" s="48">
        <v>0</v>
      </c>
      <c r="B99" s="43" t="s">
        <v>93</v>
      </c>
      <c r="C99" s="44" t="s">
        <v>4</v>
      </c>
      <c r="D99" s="22">
        <v>4</v>
      </c>
      <c r="E99" s="10"/>
      <c r="F99" s="10"/>
    </row>
    <row r="100" spans="1:6" s="5" customFormat="1" ht="33" customHeight="1" x14ac:dyDescent="0.2">
      <c r="A100" s="48">
        <v>0</v>
      </c>
      <c r="B100" s="43" t="s">
        <v>94</v>
      </c>
      <c r="C100" s="44" t="s">
        <v>4</v>
      </c>
      <c r="D100" s="22">
        <v>4</v>
      </c>
      <c r="E100" s="10"/>
      <c r="F100" s="10"/>
    </row>
    <row r="101" spans="1:6" s="5" customFormat="1" ht="33" customHeight="1" x14ac:dyDescent="0.2">
      <c r="A101" s="48">
        <v>0</v>
      </c>
      <c r="B101" s="43" t="s">
        <v>95</v>
      </c>
      <c r="C101" s="44" t="s">
        <v>4</v>
      </c>
      <c r="D101" s="22">
        <v>8</v>
      </c>
      <c r="E101" s="10"/>
      <c r="F101" s="10"/>
    </row>
    <row r="102" spans="1:6" s="5" customFormat="1" ht="33" customHeight="1" x14ac:dyDescent="0.2">
      <c r="A102" s="48">
        <v>0</v>
      </c>
      <c r="B102" s="43" t="s">
        <v>96</v>
      </c>
      <c r="C102" s="44" t="s">
        <v>4</v>
      </c>
      <c r="D102" s="22">
        <f>D98</f>
        <v>4</v>
      </c>
      <c r="E102" s="10"/>
      <c r="F102" s="10"/>
    </row>
    <row r="103" spans="1:6" s="5" customFormat="1" ht="33" customHeight="1" x14ac:dyDescent="0.2">
      <c r="A103" s="48">
        <v>0</v>
      </c>
      <c r="B103" s="43" t="s">
        <v>97</v>
      </c>
      <c r="C103" s="44" t="s">
        <v>4</v>
      </c>
      <c r="D103" s="22">
        <f>D98</f>
        <v>4</v>
      </c>
      <c r="E103" s="10"/>
      <c r="F103" s="10"/>
    </row>
    <row r="104" spans="1:6" s="5" customFormat="1" ht="33" customHeight="1" x14ac:dyDescent="0.2">
      <c r="A104" s="15">
        <v>30</v>
      </c>
      <c r="B104" s="35" t="s">
        <v>98</v>
      </c>
      <c r="C104" s="17" t="s">
        <v>30</v>
      </c>
      <c r="D104" s="14">
        <f>5.85+5.38</f>
        <v>11.23</v>
      </c>
      <c r="E104" s="10"/>
      <c r="F104" s="10"/>
    </row>
    <row r="105" spans="1:6" s="5" customFormat="1" ht="33" customHeight="1" x14ac:dyDescent="0.2">
      <c r="A105" s="48">
        <v>0</v>
      </c>
      <c r="B105" s="43" t="s">
        <v>99</v>
      </c>
      <c r="C105" s="44" t="s">
        <v>4</v>
      </c>
      <c r="D105" s="22">
        <v>8</v>
      </c>
      <c r="E105" s="10"/>
      <c r="F105" s="10"/>
    </row>
    <row r="106" spans="1:6" s="5" customFormat="1" ht="33" customHeight="1" x14ac:dyDescent="0.2">
      <c r="A106" s="48">
        <v>0</v>
      </c>
      <c r="B106" s="43" t="s">
        <v>100</v>
      </c>
      <c r="C106" s="44" t="s">
        <v>4</v>
      </c>
      <c r="D106" s="22">
        <f>D105*3</f>
        <v>24</v>
      </c>
      <c r="E106" s="10"/>
      <c r="F106" s="10"/>
    </row>
    <row r="107" spans="1:6" s="5" customFormat="1" ht="33" customHeight="1" x14ac:dyDescent="0.2">
      <c r="A107" s="48">
        <v>0</v>
      </c>
      <c r="B107" s="43" t="s">
        <v>101</v>
      </c>
      <c r="C107" s="44" t="s">
        <v>4</v>
      </c>
      <c r="D107" s="22">
        <v>8</v>
      </c>
      <c r="E107" s="10"/>
      <c r="F107" s="10"/>
    </row>
    <row r="108" spans="1:6" s="5" customFormat="1" ht="33" customHeight="1" x14ac:dyDescent="0.2">
      <c r="A108" s="48">
        <v>0</v>
      </c>
      <c r="B108" s="43" t="s">
        <v>102</v>
      </c>
      <c r="C108" s="44" t="s">
        <v>4</v>
      </c>
      <c r="D108" s="22">
        <v>6</v>
      </c>
      <c r="E108" s="10"/>
      <c r="F108" s="10"/>
    </row>
    <row r="109" spans="1:6" s="5" customFormat="1" ht="33" customHeight="1" x14ac:dyDescent="0.25">
      <c r="A109" s="49">
        <v>0</v>
      </c>
      <c r="B109" s="43" t="s">
        <v>33</v>
      </c>
      <c r="C109" s="44" t="s">
        <v>28</v>
      </c>
      <c r="D109" s="45">
        <f>D106/100</f>
        <v>0.24</v>
      </c>
      <c r="E109" s="10"/>
      <c r="F109" s="10"/>
    </row>
    <row r="110" spans="1:6" s="5" customFormat="1" ht="33" customHeight="1" x14ac:dyDescent="0.2">
      <c r="A110" s="48">
        <v>0</v>
      </c>
      <c r="B110" s="43" t="s">
        <v>103</v>
      </c>
      <c r="C110" s="44" t="s">
        <v>4</v>
      </c>
      <c r="D110" s="22">
        <v>0.5</v>
      </c>
      <c r="E110" s="10"/>
      <c r="F110" s="10"/>
    </row>
    <row r="111" spans="1:6" s="5" customFormat="1" ht="33" customHeight="1" x14ac:dyDescent="0.25">
      <c r="A111" s="50"/>
      <c r="B111" s="35" t="s">
        <v>104</v>
      </c>
      <c r="C111" s="17" t="s">
        <v>4</v>
      </c>
      <c r="D111" s="14">
        <v>8</v>
      </c>
      <c r="E111" s="10"/>
      <c r="F111" s="10"/>
    </row>
    <row r="112" spans="1:6" s="5" customFormat="1" ht="33" customHeight="1" x14ac:dyDescent="0.25">
      <c r="A112" s="50"/>
      <c r="B112" s="43" t="s">
        <v>95</v>
      </c>
      <c r="C112" s="44" t="s">
        <v>4</v>
      </c>
      <c r="D112" s="22">
        <f>8*2</f>
        <v>16</v>
      </c>
      <c r="E112" s="10"/>
      <c r="F112" s="10"/>
    </row>
    <row r="113" spans="1:6" s="5" customFormat="1" ht="33" customHeight="1" x14ac:dyDescent="0.25">
      <c r="A113" s="50"/>
      <c r="B113" s="43" t="s">
        <v>94</v>
      </c>
      <c r="C113" s="44" t="s">
        <v>4</v>
      </c>
      <c r="D113" s="22">
        <v>8</v>
      </c>
      <c r="E113" s="10"/>
      <c r="F113" s="10"/>
    </row>
    <row r="114" spans="1:6" s="5" customFormat="1" ht="33" customHeight="1" x14ac:dyDescent="0.25">
      <c r="A114" s="50"/>
      <c r="B114" s="43" t="s">
        <v>105</v>
      </c>
      <c r="C114" s="44" t="s">
        <v>4</v>
      </c>
      <c r="D114" s="22">
        <v>8</v>
      </c>
      <c r="E114" s="10"/>
      <c r="F114" s="10"/>
    </row>
    <row r="115" spans="1:6" s="5" customFormat="1" ht="33" customHeight="1" x14ac:dyDescent="0.25">
      <c r="A115" s="50"/>
      <c r="B115" s="43" t="s">
        <v>106</v>
      </c>
      <c r="C115" s="44" t="s">
        <v>4</v>
      </c>
      <c r="D115" s="22">
        <f>D111</f>
        <v>8</v>
      </c>
      <c r="E115" s="10"/>
      <c r="F115" s="10"/>
    </row>
    <row r="116" spans="1:6" s="5" customFormat="1" ht="33" customHeight="1" x14ac:dyDescent="0.25">
      <c r="A116" s="50"/>
      <c r="B116" s="43" t="s">
        <v>107</v>
      </c>
      <c r="C116" s="44" t="s">
        <v>4</v>
      </c>
      <c r="D116" s="22">
        <v>4</v>
      </c>
      <c r="E116" s="10"/>
      <c r="F116" s="10"/>
    </row>
    <row r="117" spans="1:6" s="5" customFormat="1" ht="33" customHeight="1" x14ac:dyDescent="0.25">
      <c r="A117" s="50"/>
      <c r="B117" s="43" t="s">
        <v>108</v>
      </c>
      <c r="C117" s="44" t="s">
        <v>4</v>
      </c>
      <c r="D117" s="22">
        <f>D111*2</f>
        <v>16</v>
      </c>
      <c r="E117" s="10"/>
      <c r="F117" s="10"/>
    </row>
    <row r="118" spans="1:6" s="5" customFormat="1" ht="33" customHeight="1" x14ac:dyDescent="0.25">
      <c r="A118" s="15">
        <v>31</v>
      </c>
      <c r="B118" s="35" t="s">
        <v>109</v>
      </c>
      <c r="C118" s="17" t="s">
        <v>4</v>
      </c>
      <c r="D118" s="23">
        <v>5</v>
      </c>
      <c r="E118" s="10"/>
      <c r="F118" s="10"/>
    </row>
    <row r="119" spans="1:6" s="5" customFormat="1" ht="33" customHeight="1" x14ac:dyDescent="0.2">
      <c r="A119" s="19">
        <v>0</v>
      </c>
      <c r="B119" s="25" t="s">
        <v>102</v>
      </c>
      <c r="C119" s="21" t="s">
        <v>4</v>
      </c>
      <c r="D119" s="22">
        <f>D118</f>
        <v>5</v>
      </c>
      <c r="E119" s="10"/>
      <c r="F119" s="10"/>
    </row>
    <row r="120" spans="1:6" s="5" customFormat="1" ht="33" customHeight="1" x14ac:dyDescent="0.2">
      <c r="A120" s="19">
        <v>0</v>
      </c>
      <c r="B120" s="25" t="s">
        <v>107</v>
      </c>
      <c r="C120" s="21" t="s">
        <v>4</v>
      </c>
      <c r="D120" s="22">
        <v>4</v>
      </c>
      <c r="E120" s="10"/>
      <c r="F120" s="10"/>
    </row>
    <row r="121" spans="1:6" s="5" customFormat="1" ht="33" customHeight="1" x14ac:dyDescent="0.25">
      <c r="A121" s="15">
        <v>32</v>
      </c>
      <c r="B121" s="35" t="s">
        <v>110</v>
      </c>
      <c r="C121" s="17" t="s">
        <v>4</v>
      </c>
      <c r="D121" s="23">
        <v>5</v>
      </c>
      <c r="E121" s="10"/>
      <c r="F121" s="10"/>
    </row>
    <row r="122" spans="1:6" s="5" customFormat="1" ht="33" customHeight="1" x14ac:dyDescent="0.2">
      <c r="A122" s="19">
        <v>0</v>
      </c>
      <c r="B122" s="25" t="s">
        <v>111</v>
      </c>
      <c r="C122" s="21" t="s">
        <v>4</v>
      </c>
      <c r="D122" s="22">
        <v>5</v>
      </c>
      <c r="E122" s="10"/>
      <c r="F122" s="10"/>
    </row>
    <row r="123" spans="1:6" s="5" customFormat="1" ht="33" customHeight="1" x14ac:dyDescent="0.2">
      <c r="A123" s="19">
        <v>0</v>
      </c>
      <c r="B123" s="25" t="s">
        <v>107</v>
      </c>
      <c r="C123" s="21" t="s">
        <v>4</v>
      </c>
      <c r="D123" s="22">
        <v>2</v>
      </c>
      <c r="E123" s="10"/>
      <c r="F123" s="10"/>
    </row>
    <row r="124" spans="1:6" s="5" customFormat="1" ht="33" customHeight="1" thickBot="1" x14ac:dyDescent="0.3">
      <c r="A124" s="72" t="s">
        <v>112</v>
      </c>
      <c r="B124" s="73"/>
      <c r="C124" s="73"/>
      <c r="D124" s="73"/>
      <c r="E124" s="73"/>
      <c r="F124" s="74"/>
    </row>
    <row r="125" spans="1:6" s="5" customFormat="1" ht="33" customHeight="1" x14ac:dyDescent="0.25">
      <c r="A125" s="37">
        <v>33</v>
      </c>
      <c r="B125" s="38" t="s">
        <v>113</v>
      </c>
      <c r="C125" s="51" t="s">
        <v>4</v>
      </c>
      <c r="D125" s="52">
        <v>4</v>
      </c>
      <c r="E125" s="10"/>
      <c r="F125" s="10"/>
    </row>
    <row r="126" spans="1:6" s="5" customFormat="1" ht="33" customHeight="1" x14ac:dyDescent="0.25">
      <c r="A126" s="53"/>
      <c r="B126" s="43" t="s">
        <v>114</v>
      </c>
      <c r="C126" s="44" t="s">
        <v>4</v>
      </c>
      <c r="D126" s="54">
        <v>1</v>
      </c>
      <c r="E126" s="10"/>
      <c r="F126" s="10"/>
    </row>
    <row r="127" spans="1:6" s="5" customFormat="1" ht="33" customHeight="1" x14ac:dyDescent="0.2">
      <c r="A127" s="55"/>
      <c r="B127" s="25" t="s">
        <v>115</v>
      </c>
      <c r="C127" s="44" t="s">
        <v>4</v>
      </c>
      <c r="D127" s="56">
        <v>4</v>
      </c>
      <c r="E127" s="10"/>
      <c r="F127" s="10"/>
    </row>
    <row r="128" spans="1:6" s="5" customFormat="1" ht="33" customHeight="1" x14ac:dyDescent="0.25">
      <c r="A128" s="15">
        <v>34</v>
      </c>
      <c r="B128" s="35" t="s">
        <v>116</v>
      </c>
      <c r="C128" s="17" t="s">
        <v>4</v>
      </c>
      <c r="D128" s="57">
        <v>1</v>
      </c>
      <c r="E128" s="10"/>
      <c r="F128" s="10"/>
    </row>
    <row r="129" spans="1:6" s="5" customFormat="1" ht="33" customHeight="1" x14ac:dyDescent="0.2">
      <c r="A129" s="58">
        <v>0</v>
      </c>
      <c r="B129" s="25" t="s">
        <v>117</v>
      </c>
      <c r="C129" s="21" t="s">
        <v>4</v>
      </c>
      <c r="D129" s="56">
        <f>D128</f>
        <v>1</v>
      </c>
      <c r="E129" s="10"/>
      <c r="F129" s="10"/>
    </row>
    <row r="130" spans="1:6" s="5" customFormat="1" ht="33" customHeight="1" x14ac:dyDescent="0.2">
      <c r="A130" s="11">
        <v>35</v>
      </c>
      <c r="B130" s="12" t="s">
        <v>118</v>
      </c>
      <c r="C130" s="13" t="s">
        <v>39</v>
      </c>
      <c r="D130" s="59">
        <v>1</v>
      </c>
      <c r="E130" s="10"/>
      <c r="F130" s="10"/>
    </row>
    <row r="131" spans="1:6" s="5" customFormat="1" ht="33" customHeight="1" x14ac:dyDescent="0.2">
      <c r="A131" s="11">
        <v>36</v>
      </c>
      <c r="B131" s="12" t="s">
        <v>119</v>
      </c>
      <c r="C131" s="13" t="s">
        <v>4</v>
      </c>
      <c r="D131" s="59">
        <v>2</v>
      </c>
      <c r="E131" s="10"/>
      <c r="F131" s="10"/>
    </row>
    <row r="132" spans="1:6" s="5" customFormat="1" ht="33" customHeight="1" x14ac:dyDescent="0.2">
      <c r="A132" s="58">
        <v>0</v>
      </c>
      <c r="B132" s="25" t="s">
        <v>120</v>
      </c>
      <c r="C132" s="21" t="s">
        <v>4</v>
      </c>
      <c r="D132" s="46">
        <f>D131</f>
        <v>2</v>
      </c>
      <c r="E132" s="10"/>
      <c r="F132" s="10"/>
    </row>
    <row r="133" spans="1:6" s="5" customFormat="1" ht="33" customHeight="1" x14ac:dyDescent="0.2">
      <c r="A133" s="11">
        <v>37</v>
      </c>
      <c r="B133" s="12" t="s">
        <v>121</v>
      </c>
      <c r="C133" s="13" t="s">
        <v>4</v>
      </c>
      <c r="D133" s="59">
        <f>12+3</f>
        <v>15</v>
      </c>
      <c r="E133" s="10"/>
      <c r="F133" s="10"/>
    </row>
    <row r="134" spans="1:6" s="5" customFormat="1" ht="33" customHeight="1" x14ac:dyDescent="0.2">
      <c r="A134" s="19">
        <v>0</v>
      </c>
      <c r="B134" s="25" t="s">
        <v>122</v>
      </c>
      <c r="C134" s="21" t="s">
        <v>4</v>
      </c>
      <c r="D134" s="46">
        <v>13</v>
      </c>
      <c r="E134" s="10"/>
      <c r="F134" s="10"/>
    </row>
    <row r="135" spans="1:6" s="5" customFormat="1" ht="33" customHeight="1" x14ac:dyDescent="0.2">
      <c r="A135" s="19">
        <v>0</v>
      </c>
      <c r="B135" s="25" t="s">
        <v>123</v>
      </c>
      <c r="C135" s="21" t="s">
        <v>4</v>
      </c>
      <c r="D135" s="46">
        <v>2</v>
      </c>
      <c r="E135" s="10"/>
      <c r="F135" s="10"/>
    </row>
    <row r="136" spans="1:6" s="5" customFormat="1" ht="33" customHeight="1" x14ac:dyDescent="0.2">
      <c r="A136" s="19">
        <v>0</v>
      </c>
      <c r="B136" s="25" t="s">
        <v>33</v>
      </c>
      <c r="C136" s="21" t="s">
        <v>28</v>
      </c>
      <c r="D136" s="46">
        <f>D133*2/200</f>
        <v>0.15</v>
      </c>
      <c r="E136" s="10"/>
      <c r="F136" s="10"/>
    </row>
    <row r="137" spans="1:6" s="5" customFormat="1" ht="33" customHeight="1" x14ac:dyDescent="0.2">
      <c r="A137" s="19">
        <v>0</v>
      </c>
      <c r="B137" s="25" t="s">
        <v>124</v>
      </c>
      <c r="C137" s="21" t="s">
        <v>4</v>
      </c>
      <c r="D137" s="46">
        <f>D135*2</f>
        <v>4</v>
      </c>
      <c r="E137" s="10"/>
      <c r="F137" s="10"/>
    </row>
    <row r="138" spans="1:6" s="5" customFormat="1" ht="33" customHeight="1" x14ac:dyDescent="0.2">
      <c r="A138" s="11">
        <v>38</v>
      </c>
      <c r="B138" s="12" t="s">
        <v>125</v>
      </c>
      <c r="C138" s="13" t="s">
        <v>4</v>
      </c>
      <c r="D138" s="59">
        <f>4+2</f>
        <v>6</v>
      </c>
      <c r="E138" s="10"/>
      <c r="F138" s="10"/>
    </row>
    <row r="139" spans="1:6" s="5" customFormat="1" ht="33" customHeight="1" x14ac:dyDescent="0.2">
      <c r="A139" s="19">
        <v>0</v>
      </c>
      <c r="B139" s="25" t="s">
        <v>126</v>
      </c>
      <c r="C139" s="21" t="s">
        <v>4</v>
      </c>
      <c r="D139" s="46">
        <f>D138</f>
        <v>6</v>
      </c>
      <c r="E139" s="10"/>
      <c r="F139" s="10"/>
    </row>
    <row r="140" spans="1:6" s="5" customFormat="1" ht="33" customHeight="1" x14ac:dyDescent="0.2">
      <c r="A140" s="19">
        <v>0</v>
      </c>
      <c r="B140" s="25" t="s">
        <v>33</v>
      </c>
      <c r="C140" s="21" t="s">
        <v>28</v>
      </c>
      <c r="D140" s="46">
        <f>D138*2/200</f>
        <v>0.06</v>
      </c>
      <c r="E140" s="10"/>
      <c r="F140" s="10"/>
    </row>
    <row r="141" spans="1:6" s="5" customFormat="1" ht="33" customHeight="1" x14ac:dyDescent="0.2">
      <c r="A141" s="19">
        <v>0</v>
      </c>
      <c r="B141" s="25" t="s">
        <v>124</v>
      </c>
      <c r="C141" s="21" t="s">
        <v>4</v>
      </c>
      <c r="D141" s="46">
        <f>D139*2</f>
        <v>12</v>
      </c>
      <c r="E141" s="10"/>
      <c r="F141" s="10"/>
    </row>
    <row r="142" spans="1:6" s="5" customFormat="1" ht="33" customHeight="1" thickBot="1" x14ac:dyDescent="0.3">
      <c r="A142" s="72" t="s">
        <v>127</v>
      </c>
      <c r="B142" s="73"/>
      <c r="C142" s="73"/>
      <c r="D142" s="73"/>
      <c r="E142" s="73"/>
      <c r="F142" s="74"/>
    </row>
    <row r="143" spans="1:6" s="5" customFormat="1" ht="33" customHeight="1" x14ac:dyDescent="0.25">
      <c r="A143" s="37">
        <v>39</v>
      </c>
      <c r="B143" s="60" t="s">
        <v>128</v>
      </c>
      <c r="C143" s="51" t="s">
        <v>39</v>
      </c>
      <c r="D143" s="61">
        <v>4</v>
      </c>
      <c r="E143" s="10"/>
      <c r="F143" s="10"/>
    </row>
    <row r="144" spans="1:6" s="5" customFormat="1" ht="33" customHeight="1" x14ac:dyDescent="0.2">
      <c r="A144" s="19">
        <v>0</v>
      </c>
      <c r="B144" s="20" t="s">
        <v>129</v>
      </c>
      <c r="C144" s="21" t="s">
        <v>4</v>
      </c>
      <c r="D144" s="62">
        <v>8</v>
      </c>
      <c r="E144" s="10"/>
      <c r="F144" s="10"/>
    </row>
    <row r="145" spans="1:6" s="5" customFormat="1" ht="33" customHeight="1" x14ac:dyDescent="0.2">
      <c r="A145" s="19">
        <v>0</v>
      </c>
      <c r="B145" s="20" t="s">
        <v>130</v>
      </c>
      <c r="C145" s="21" t="s">
        <v>4</v>
      </c>
      <c r="D145" s="46">
        <v>8</v>
      </c>
      <c r="E145" s="10"/>
      <c r="F145" s="10"/>
    </row>
    <row r="146" spans="1:6" s="5" customFormat="1" ht="33" customHeight="1" x14ac:dyDescent="0.2">
      <c r="A146" s="19">
        <v>0</v>
      </c>
      <c r="B146" s="20" t="s">
        <v>131</v>
      </c>
      <c r="C146" s="21" t="s">
        <v>4</v>
      </c>
      <c r="D146" s="46">
        <v>8</v>
      </c>
      <c r="E146" s="10"/>
      <c r="F146" s="10"/>
    </row>
    <row r="147" spans="1:6" s="5" customFormat="1" ht="33" customHeight="1" x14ac:dyDescent="0.2">
      <c r="A147" s="47">
        <v>0</v>
      </c>
      <c r="B147" s="63" t="s">
        <v>132</v>
      </c>
      <c r="C147" s="64" t="s">
        <v>4</v>
      </c>
      <c r="D147" s="65">
        <v>4</v>
      </c>
      <c r="E147" s="10"/>
      <c r="F147" s="10"/>
    </row>
    <row r="148" spans="1:6" s="5" customFormat="1" ht="33" customHeight="1" thickBot="1" x14ac:dyDescent="0.3">
      <c r="A148" s="75" t="s">
        <v>133</v>
      </c>
      <c r="B148" s="76"/>
      <c r="C148" s="76"/>
      <c r="D148" s="76"/>
      <c r="E148" s="76"/>
      <c r="F148" s="77"/>
    </row>
    <row r="149" spans="1:6" s="5" customFormat="1" ht="33" customHeight="1" x14ac:dyDescent="0.2">
      <c r="A149" s="11">
        <v>40</v>
      </c>
      <c r="B149" s="66" t="s">
        <v>134</v>
      </c>
      <c r="C149" s="13" t="s">
        <v>39</v>
      </c>
      <c r="D149" s="67">
        <v>1</v>
      </c>
      <c r="E149" s="10"/>
      <c r="F149" s="10"/>
    </row>
    <row r="150" spans="1:6" s="5" customFormat="1" ht="33" customHeight="1" x14ac:dyDescent="0.2">
      <c r="A150" s="11">
        <v>41</v>
      </c>
      <c r="B150" s="26" t="s">
        <v>135</v>
      </c>
      <c r="C150" s="13" t="s">
        <v>39</v>
      </c>
      <c r="D150" s="59">
        <v>1</v>
      </c>
      <c r="E150" s="10"/>
      <c r="F150" s="10"/>
    </row>
    <row r="151" spans="1:6" s="5" customFormat="1" ht="33" customHeight="1" x14ac:dyDescent="0.2">
      <c r="A151" s="19">
        <v>0</v>
      </c>
      <c r="B151" s="20" t="s">
        <v>136</v>
      </c>
      <c r="C151" s="21" t="s">
        <v>4</v>
      </c>
      <c r="D151" s="46">
        <v>50</v>
      </c>
      <c r="E151" s="10"/>
      <c r="F151" s="10"/>
    </row>
    <row r="152" spans="1:6" s="5" customFormat="1" ht="33" customHeight="1" x14ac:dyDescent="0.2">
      <c r="A152" s="11">
        <v>42</v>
      </c>
      <c r="B152" s="26" t="s">
        <v>137</v>
      </c>
      <c r="C152" s="13" t="s">
        <v>39</v>
      </c>
      <c r="D152" s="59">
        <v>1</v>
      </c>
      <c r="E152" s="10"/>
      <c r="F152" s="10"/>
    </row>
    <row r="153" spans="1:6" s="5" customFormat="1" ht="33" customHeight="1" x14ac:dyDescent="0.2">
      <c r="A153" s="11">
        <v>43</v>
      </c>
      <c r="B153" s="26" t="s">
        <v>138</v>
      </c>
      <c r="C153" s="13" t="s">
        <v>39</v>
      </c>
      <c r="D153" s="59">
        <v>1</v>
      </c>
      <c r="E153" s="10"/>
      <c r="F153" s="10"/>
    </row>
    <row r="154" spans="1:6" s="5" customFormat="1" ht="33" customHeight="1" x14ac:dyDescent="0.2">
      <c r="A154" s="68">
        <v>44</v>
      </c>
      <c r="B154" s="69" t="s">
        <v>139</v>
      </c>
      <c r="C154" s="70" t="s">
        <v>39</v>
      </c>
      <c r="D154" s="71">
        <v>1</v>
      </c>
      <c r="E154" s="10"/>
      <c r="F154" s="10"/>
    </row>
    <row r="155" spans="1:6" s="5" customFormat="1" ht="27" customHeight="1" x14ac:dyDescent="0.25">
      <c r="A155" s="98"/>
      <c r="B155" s="98"/>
      <c r="C155" s="94" t="s">
        <v>7</v>
      </c>
      <c r="D155" s="94"/>
      <c r="E155" s="94"/>
      <c r="F155" s="8"/>
    </row>
    <row r="156" spans="1:6" s="5" customFormat="1" ht="27" customHeight="1" x14ac:dyDescent="0.25">
      <c r="A156" s="99" t="s">
        <v>5</v>
      </c>
      <c r="B156" s="99"/>
      <c r="C156" s="99"/>
      <c r="D156" s="99"/>
      <c r="E156" s="99"/>
      <c r="F156" s="99"/>
    </row>
    <row r="157" spans="1:6" s="5" customFormat="1" ht="12.75" customHeight="1" x14ac:dyDescent="0.25">
      <c r="A157" s="100"/>
      <c r="B157" s="100"/>
      <c r="C157" s="100"/>
      <c r="D157" s="100"/>
      <c r="E157" s="100"/>
      <c r="F157" s="100"/>
    </row>
    <row r="158" spans="1:6" s="5" customFormat="1" ht="13.5" customHeight="1" x14ac:dyDescent="0.25">
      <c r="A158" s="100"/>
      <c r="B158" s="100"/>
      <c r="C158" s="100"/>
      <c r="D158" s="100"/>
      <c r="E158" s="100"/>
      <c r="F158" s="100"/>
    </row>
    <row r="159" spans="1:6" s="5" customFormat="1" ht="91.8" customHeight="1" x14ac:dyDescent="0.25">
      <c r="A159" s="97" t="s">
        <v>9</v>
      </c>
      <c r="B159" s="97"/>
      <c r="C159" s="97"/>
      <c r="D159" s="97"/>
      <c r="E159" s="97"/>
      <c r="F159" s="97"/>
    </row>
    <row r="160" spans="1:6" s="5" customFormat="1" ht="54.6" customHeight="1" x14ac:dyDescent="0.25">
      <c r="A160" s="95" t="s">
        <v>8</v>
      </c>
      <c r="B160" s="95"/>
      <c r="C160" s="95"/>
      <c r="D160" s="95"/>
      <c r="E160" s="95"/>
      <c r="F160" s="95"/>
    </row>
    <row r="161" spans="1:6" s="5" customFormat="1" ht="15.3" customHeight="1" x14ac:dyDescent="0.25">
      <c r="A161" s="96"/>
      <c r="B161" s="96"/>
      <c r="C161" s="96"/>
      <c r="D161" s="96"/>
      <c r="E161" s="96"/>
      <c r="F161" s="96"/>
    </row>
    <row r="162" spans="1:6" s="5" customFormat="1" ht="53.4" customHeight="1" x14ac:dyDescent="0.25">
      <c r="A162" s="93" t="s">
        <v>6</v>
      </c>
      <c r="B162" s="93"/>
      <c r="C162" s="93"/>
      <c r="D162" s="93"/>
      <c r="E162" s="93"/>
      <c r="F162" s="93"/>
    </row>
    <row r="163" spans="1:6" s="5" customFormat="1" ht="23.4" customHeight="1" x14ac:dyDescent="0.25">
      <c r="A163" s="93"/>
      <c r="B163" s="93"/>
      <c r="C163" s="93"/>
      <c r="D163" s="93"/>
      <c r="E163" s="93"/>
      <c r="F163" s="93"/>
    </row>
    <row r="164" spans="1:6" s="5" customFormat="1" ht="14.25" customHeight="1" x14ac:dyDescent="0.25">
      <c r="A164" s="93"/>
      <c r="B164" s="93"/>
      <c r="C164" s="93"/>
      <c r="D164" s="93"/>
      <c r="E164" s="93"/>
      <c r="F164" s="93"/>
    </row>
    <row r="165" spans="1:6" s="5" customFormat="1" ht="13.5" customHeight="1" x14ac:dyDescent="0.25">
      <c r="A165" s="93"/>
      <c r="B165" s="93"/>
      <c r="C165" s="93"/>
      <c r="D165" s="93"/>
      <c r="E165" s="93"/>
      <c r="F165" s="93"/>
    </row>
    <row r="166" spans="1:6" s="5" customFormat="1" ht="15.75" customHeight="1" x14ac:dyDescent="0.25">
      <c r="A166" s="93"/>
      <c r="B166" s="93"/>
      <c r="C166" s="93"/>
      <c r="D166" s="93"/>
      <c r="E166" s="93"/>
      <c r="F166" s="93"/>
    </row>
    <row r="167" spans="1:6" s="5" customFormat="1" ht="12.75" customHeight="1" x14ac:dyDescent="0.25">
      <c r="A167" s="93"/>
      <c r="B167" s="93"/>
      <c r="C167" s="93"/>
      <c r="D167" s="93"/>
      <c r="E167" s="93"/>
      <c r="F167" s="93"/>
    </row>
    <row r="168" spans="1:6" s="5" customFormat="1" ht="14.25" customHeight="1" x14ac:dyDescent="0.25">
      <c r="A168" s="93"/>
      <c r="B168" s="93"/>
      <c r="C168" s="93"/>
      <c r="D168" s="93"/>
      <c r="E168" s="93"/>
      <c r="F168" s="93"/>
    </row>
    <row r="169" spans="1:6" s="5" customFormat="1" ht="15.3" customHeight="1" x14ac:dyDescent="0.25">
      <c r="A169" s="93"/>
      <c r="B169" s="93"/>
      <c r="C169" s="93"/>
      <c r="D169" s="93"/>
      <c r="E169" s="93"/>
      <c r="F169" s="93"/>
    </row>
    <row r="170" spans="1:6" s="5" customFormat="1" ht="15" customHeight="1" x14ac:dyDescent="0.25">
      <c r="A170" s="93"/>
      <c r="B170" s="93"/>
      <c r="C170" s="93"/>
      <c r="D170" s="93"/>
      <c r="E170" s="93"/>
      <c r="F170" s="93"/>
    </row>
    <row r="171" spans="1:6" s="5" customFormat="1" ht="16.8" customHeight="1" x14ac:dyDescent="0.25">
      <c r="A171" s="93"/>
      <c r="B171" s="93"/>
      <c r="C171" s="93"/>
      <c r="D171" s="93"/>
      <c r="E171" s="93"/>
      <c r="F171" s="93"/>
    </row>
    <row r="172" spans="1:6" s="5" customFormat="1" ht="12.75" customHeight="1" x14ac:dyDescent="0.25">
      <c r="A172" s="93"/>
      <c r="B172" s="93"/>
      <c r="C172" s="93"/>
      <c r="D172" s="93"/>
      <c r="E172" s="93"/>
      <c r="F172" s="93"/>
    </row>
    <row r="173" spans="1:6" s="5" customFormat="1" ht="14.25" customHeight="1" x14ac:dyDescent="0.25">
      <c r="A173" s="93"/>
      <c r="B173" s="93"/>
      <c r="C173" s="93"/>
      <c r="D173" s="93"/>
      <c r="E173" s="93"/>
      <c r="F173" s="93"/>
    </row>
    <row r="174" spans="1:6" s="5" customFormat="1" ht="15.3" customHeight="1" x14ac:dyDescent="0.25">
      <c r="A174" s="93"/>
      <c r="B174" s="93"/>
      <c r="C174" s="93"/>
      <c r="D174" s="93"/>
      <c r="E174" s="93"/>
      <c r="F174" s="93"/>
    </row>
    <row r="175" spans="1:6" s="5" customFormat="1" ht="15" customHeight="1" x14ac:dyDescent="0.25">
      <c r="A175" s="93"/>
      <c r="B175" s="93"/>
      <c r="C175" s="93"/>
      <c r="D175" s="93"/>
      <c r="E175" s="93"/>
      <c r="F175" s="93"/>
    </row>
    <row r="176" spans="1:6" s="5" customFormat="1" ht="15" customHeight="1" x14ac:dyDescent="0.25">
      <c r="A176" s="93"/>
      <c r="B176" s="93"/>
      <c r="C176" s="93"/>
      <c r="D176" s="93"/>
      <c r="E176" s="93"/>
      <c r="F176" s="93"/>
    </row>
    <row r="177" spans="1:6" s="5" customFormat="1" ht="15" customHeight="1" x14ac:dyDescent="0.25">
      <c r="A177" s="93"/>
      <c r="B177" s="93"/>
      <c r="C177" s="93"/>
      <c r="D177" s="93"/>
      <c r="E177" s="93"/>
      <c r="F177" s="93"/>
    </row>
    <row r="178" spans="1:6" s="5" customFormat="1" ht="16.8" customHeight="1" x14ac:dyDescent="0.25">
      <c r="A178" s="93"/>
      <c r="B178" s="93"/>
      <c r="C178" s="93"/>
      <c r="D178" s="93"/>
      <c r="E178" s="93"/>
      <c r="F178" s="93"/>
    </row>
    <row r="179" spans="1:6" s="5" customFormat="1" ht="12.75" customHeight="1" x14ac:dyDescent="0.25">
      <c r="B179" s="6"/>
    </row>
    <row r="180" spans="1:6" s="5" customFormat="1" ht="14.25" customHeight="1" x14ac:dyDescent="0.25">
      <c r="B180" s="6"/>
    </row>
    <row r="181" spans="1:6" s="5" customFormat="1" ht="15.3" customHeight="1" x14ac:dyDescent="0.25">
      <c r="B181" s="6"/>
    </row>
    <row r="182" spans="1:6" s="5" customFormat="1" ht="15" customHeight="1" x14ac:dyDescent="0.25">
      <c r="B182" s="6"/>
    </row>
    <row r="183" spans="1:6" s="5" customFormat="1" ht="15" customHeight="1" x14ac:dyDescent="0.25">
      <c r="B183" s="6"/>
    </row>
    <row r="184" spans="1:6" s="5" customFormat="1" ht="15" customHeight="1" x14ac:dyDescent="0.25">
      <c r="B184" s="6"/>
    </row>
    <row r="185" spans="1:6" s="5" customFormat="1" ht="16.5" customHeight="1" x14ac:dyDescent="0.25">
      <c r="B185" s="6"/>
    </row>
    <row r="186" spans="1:6" s="5" customFormat="1" ht="12.75" customHeight="1" x14ac:dyDescent="0.25">
      <c r="B186" s="6"/>
    </row>
    <row r="187" spans="1:6" s="5" customFormat="1" ht="13.5" customHeight="1" x14ac:dyDescent="0.25">
      <c r="B187" s="6"/>
    </row>
    <row r="188" spans="1:6" s="5" customFormat="1" ht="14.25" customHeight="1" x14ac:dyDescent="0.25">
      <c r="B188" s="6"/>
    </row>
    <row r="189" spans="1:6" s="5" customFormat="1" ht="15.3" customHeight="1" x14ac:dyDescent="0.25">
      <c r="B189" s="6"/>
    </row>
    <row r="190" spans="1:6" s="5" customFormat="1" ht="15" customHeight="1" x14ac:dyDescent="0.25">
      <c r="B190" s="6"/>
    </row>
    <row r="191" spans="1:6" s="5" customFormat="1" ht="15" customHeight="1" x14ac:dyDescent="0.25">
      <c r="B191" s="6"/>
    </row>
    <row r="192" spans="1:6" s="5" customFormat="1" ht="15" customHeight="1" x14ac:dyDescent="0.25">
      <c r="B192" s="6"/>
    </row>
    <row r="193" spans="2:2" s="5" customFormat="1" ht="15" customHeight="1" x14ac:dyDescent="0.25">
      <c r="B193" s="6"/>
    </row>
    <row r="194" spans="2:2" s="5" customFormat="1" ht="14.25" customHeight="1" x14ac:dyDescent="0.25">
      <c r="B194" s="6"/>
    </row>
    <row r="195" spans="2:2" s="5" customFormat="1" ht="13.95" customHeight="1" x14ac:dyDescent="0.25">
      <c r="B195" s="6"/>
    </row>
    <row r="196" spans="2:2" s="5" customFormat="1" ht="15" customHeight="1" x14ac:dyDescent="0.25">
      <c r="B196" s="6"/>
    </row>
    <row r="197" spans="2:2" s="5" customFormat="1" ht="14.55" customHeight="1" x14ac:dyDescent="0.25">
      <c r="B197" s="6"/>
    </row>
    <row r="198" spans="2:2" s="5" customFormat="1" ht="13.5" customHeight="1" x14ac:dyDescent="0.25">
      <c r="B198" s="6"/>
    </row>
    <row r="199" spans="2:2" s="5" customFormat="1" ht="15.75" customHeight="1" x14ac:dyDescent="0.25">
      <c r="B199" s="6"/>
    </row>
    <row r="200" spans="2:2" s="5" customFormat="1" ht="31.8" customHeight="1" x14ac:dyDescent="0.25">
      <c r="B200" s="6"/>
    </row>
    <row r="201" spans="2:2" s="5" customFormat="1" ht="15" customHeight="1" x14ac:dyDescent="0.25">
      <c r="B201" s="6"/>
    </row>
    <row r="202" spans="2:2" s="5" customFormat="1" ht="15" customHeight="1" x14ac:dyDescent="0.25">
      <c r="B202" s="6"/>
    </row>
    <row r="203" spans="2:2" s="5" customFormat="1" ht="16.2" customHeight="1" x14ac:dyDescent="0.25">
      <c r="B203" s="6"/>
    </row>
    <row r="204" spans="2:2" s="5" customFormat="1" ht="40.200000000000003" customHeight="1" x14ac:dyDescent="0.25">
      <c r="B204" s="6"/>
    </row>
    <row r="205" spans="2:2" s="5" customFormat="1" ht="15" customHeight="1" x14ac:dyDescent="0.25">
      <c r="B205" s="6"/>
    </row>
    <row r="206" spans="2:2" s="5" customFormat="1" ht="16.5" customHeight="1" x14ac:dyDescent="0.25">
      <c r="B206" s="6"/>
    </row>
    <row r="207" spans="2:2" s="5" customFormat="1" ht="26.7" customHeight="1" x14ac:dyDescent="0.25">
      <c r="B207" s="6"/>
    </row>
    <row r="208" spans="2:2" s="5" customFormat="1" ht="15.3" customHeight="1" x14ac:dyDescent="0.25">
      <c r="B208" s="6"/>
    </row>
    <row r="209" spans="2:2" s="5" customFormat="1" ht="28.2" customHeight="1" x14ac:dyDescent="0.25">
      <c r="B209" s="6"/>
    </row>
    <row r="210" spans="2:2" s="5" customFormat="1" ht="15.3" customHeight="1" x14ac:dyDescent="0.25">
      <c r="B210" s="6"/>
    </row>
    <row r="211" spans="2:2" s="5" customFormat="1" ht="43.8" customHeight="1" x14ac:dyDescent="0.25">
      <c r="B211" s="6"/>
    </row>
    <row r="212" spans="2:2" s="5" customFormat="1" ht="13.2" customHeight="1" x14ac:dyDescent="0.25">
      <c r="B212" s="6"/>
    </row>
    <row r="213" spans="2:2" s="5" customFormat="1" ht="15" customHeight="1" x14ac:dyDescent="0.25">
      <c r="B213" s="6"/>
    </row>
    <row r="214" spans="2:2" s="5" customFormat="1" ht="15" customHeight="1" x14ac:dyDescent="0.25">
      <c r="B214" s="6"/>
    </row>
    <row r="215" spans="2:2" s="5" customFormat="1" ht="15" customHeight="1" x14ac:dyDescent="0.25">
      <c r="B215" s="6"/>
    </row>
    <row r="216" spans="2:2" s="5" customFormat="1" ht="14.25" customHeight="1" x14ac:dyDescent="0.25">
      <c r="B216" s="6"/>
    </row>
    <row r="217" spans="2:2" s="5" customFormat="1" ht="13.95" customHeight="1" x14ac:dyDescent="0.25">
      <c r="B217" s="6"/>
    </row>
    <row r="218" spans="2:2" s="5" customFormat="1" ht="16.8" customHeight="1" x14ac:dyDescent="0.25">
      <c r="B218" s="6"/>
    </row>
    <row r="219" spans="2:2" s="5" customFormat="1" ht="12.75" customHeight="1" x14ac:dyDescent="0.25">
      <c r="B219" s="6"/>
    </row>
    <row r="220" spans="2:2" s="5" customFormat="1" ht="14.25" customHeight="1" x14ac:dyDescent="0.25">
      <c r="B220" s="6"/>
    </row>
    <row r="221" spans="2:2" s="5" customFormat="1" ht="15.3" customHeight="1" x14ac:dyDescent="0.25">
      <c r="B221" s="6"/>
    </row>
    <row r="222" spans="2:2" s="5" customFormat="1" ht="15" customHeight="1" x14ac:dyDescent="0.25">
      <c r="B222" s="6"/>
    </row>
    <row r="223" spans="2:2" s="5" customFormat="1" ht="15" customHeight="1" x14ac:dyDescent="0.25">
      <c r="B223" s="6"/>
    </row>
    <row r="224" spans="2:2" s="5" customFormat="1" ht="15" customHeight="1" x14ac:dyDescent="0.25">
      <c r="B224" s="6"/>
    </row>
    <row r="225" spans="2:2" s="5" customFormat="1" ht="14.25" customHeight="1" x14ac:dyDescent="0.25">
      <c r="B225" s="6"/>
    </row>
    <row r="226" spans="2:2" s="5" customFormat="1" ht="13.95" customHeight="1" x14ac:dyDescent="0.25">
      <c r="B226" s="6"/>
    </row>
    <row r="227" spans="2:2" s="5" customFormat="1" ht="14.25" customHeight="1" x14ac:dyDescent="0.25">
      <c r="B227" s="6"/>
    </row>
    <row r="228" spans="2:2" s="5" customFormat="1" ht="14.25" customHeight="1" x14ac:dyDescent="0.25">
      <c r="B228" s="6"/>
    </row>
    <row r="229" spans="2:2" s="5" customFormat="1" ht="15.3" customHeight="1" x14ac:dyDescent="0.25">
      <c r="B229" s="6"/>
    </row>
    <row r="230" spans="2:2" s="5" customFormat="1" ht="15" customHeight="1" x14ac:dyDescent="0.25">
      <c r="B230" s="6"/>
    </row>
    <row r="231" spans="2:2" s="5" customFormat="1" ht="15" customHeight="1" x14ac:dyDescent="0.25">
      <c r="B231" s="6"/>
    </row>
    <row r="232" spans="2:2" s="5" customFormat="1" ht="14.55" customHeight="1" x14ac:dyDescent="0.25">
      <c r="B232" s="6"/>
    </row>
    <row r="233" spans="2:2" s="5" customFormat="1" ht="13.5" customHeight="1" x14ac:dyDescent="0.25">
      <c r="B233" s="6"/>
    </row>
    <row r="234" spans="2:2" s="5" customFormat="1" ht="14.25" customHeight="1" x14ac:dyDescent="0.25">
      <c r="B234" s="6"/>
    </row>
    <row r="235" spans="2:2" s="5" customFormat="1" ht="15" customHeight="1" x14ac:dyDescent="0.25">
      <c r="B235" s="6"/>
    </row>
    <row r="236" spans="2:2" s="5" customFormat="1" ht="16.8" customHeight="1" x14ac:dyDescent="0.25">
      <c r="B236" s="6"/>
    </row>
    <row r="237" spans="2:2" s="5" customFormat="1" ht="15" customHeight="1" x14ac:dyDescent="0.25">
      <c r="B237" s="6"/>
    </row>
    <row r="238" spans="2:2" s="5" customFormat="1" ht="12.75" customHeight="1" x14ac:dyDescent="0.25">
      <c r="B238" s="6"/>
    </row>
    <row r="239" spans="2:2" s="5" customFormat="1" ht="13.5" customHeight="1" x14ac:dyDescent="0.25">
      <c r="B239" s="6"/>
    </row>
    <row r="240" spans="2:2" s="5" customFormat="1" ht="13.5" customHeight="1" x14ac:dyDescent="0.25">
      <c r="B240" s="6"/>
    </row>
    <row r="241" spans="2:2" s="5" customFormat="1" ht="14.25" customHeight="1" x14ac:dyDescent="0.25">
      <c r="B241" s="6"/>
    </row>
    <row r="242" spans="2:2" s="5" customFormat="1" ht="15" customHeight="1" x14ac:dyDescent="0.25">
      <c r="B242" s="6"/>
    </row>
    <row r="243" spans="2:2" s="5" customFormat="1" ht="15" customHeight="1" x14ac:dyDescent="0.25">
      <c r="B243" s="6"/>
    </row>
    <row r="244" spans="2:2" s="5" customFormat="1" ht="15" customHeight="1" x14ac:dyDescent="0.25">
      <c r="B244" s="6"/>
    </row>
    <row r="245" spans="2:2" s="5" customFormat="1" ht="15" customHeight="1" x14ac:dyDescent="0.25">
      <c r="B245" s="6"/>
    </row>
    <row r="246" spans="2:2" ht="15" customHeight="1" x14ac:dyDescent="0.25"/>
    <row r="247" spans="2:2" ht="16.5" customHeight="1" x14ac:dyDescent="0.25"/>
    <row r="248" spans="2:2" ht="26.7" customHeight="1" x14ac:dyDescent="0.25"/>
    <row r="249" spans="2:2" ht="28.5" customHeight="1" x14ac:dyDescent="0.25"/>
    <row r="250" spans="2:2" ht="42" customHeight="1" x14ac:dyDescent="0.25"/>
    <row r="251" spans="2:2" ht="16.5" customHeight="1" x14ac:dyDescent="0.25"/>
    <row r="252" spans="2:2" ht="12.75" customHeight="1" x14ac:dyDescent="0.25"/>
    <row r="253" spans="2:2" ht="13.5" customHeight="1" x14ac:dyDescent="0.25"/>
    <row r="254" spans="2:2" ht="13.5" customHeight="1" x14ac:dyDescent="0.25"/>
    <row r="255" spans="2:2" ht="14.25" customHeight="1" x14ac:dyDescent="0.25"/>
    <row r="256" spans="2:2" ht="15.3" customHeight="1" x14ac:dyDescent="0.25"/>
    <row r="257" ht="15" customHeight="1" x14ac:dyDescent="0.25"/>
    <row r="258" ht="15" customHeight="1" x14ac:dyDescent="0.25"/>
    <row r="259" ht="15" customHeight="1" x14ac:dyDescent="0.25"/>
    <row r="260" ht="14.25" customHeight="1" x14ac:dyDescent="0.25"/>
    <row r="261" ht="13.5" customHeight="1" x14ac:dyDescent="0.25"/>
    <row r="262" ht="15.75" customHeight="1" x14ac:dyDescent="0.25"/>
    <row r="263" ht="12.75" customHeight="1" x14ac:dyDescent="0.25"/>
    <row r="264" ht="13.5" customHeight="1" x14ac:dyDescent="0.25"/>
    <row r="265" ht="13.5" customHeight="1" x14ac:dyDescent="0.25"/>
    <row r="266" ht="14.55" customHeight="1" x14ac:dyDescent="0.25"/>
    <row r="267" ht="15.3" customHeight="1" x14ac:dyDescent="0.25"/>
    <row r="268" ht="15" customHeight="1" x14ac:dyDescent="0.25"/>
    <row r="269" ht="15" customHeight="1" x14ac:dyDescent="0.25"/>
    <row r="270" ht="15" customHeight="1" x14ac:dyDescent="0.25"/>
    <row r="271" ht="14.55" customHeight="1" x14ac:dyDescent="0.25"/>
    <row r="272" ht="13.5" customHeight="1" x14ac:dyDescent="0.25"/>
    <row r="273" ht="15.75" customHeight="1" x14ac:dyDescent="0.25"/>
    <row r="274" ht="12.75" customHeight="1" x14ac:dyDescent="0.25"/>
    <row r="275" ht="14.25" customHeight="1" x14ac:dyDescent="0.25"/>
    <row r="276" ht="15.3" customHeight="1" x14ac:dyDescent="0.25"/>
    <row r="277" ht="15" customHeight="1" x14ac:dyDescent="0.25"/>
    <row r="278" ht="16.8" customHeight="1" x14ac:dyDescent="0.25"/>
    <row r="279" ht="13.2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4.25" customHeight="1" x14ac:dyDescent="0.25"/>
    <row r="287" ht="14.25" customHeight="1" x14ac:dyDescent="0.25"/>
    <row r="288" ht="15.3" customHeight="1" x14ac:dyDescent="0.25"/>
    <row r="289" ht="14.55" customHeight="1" x14ac:dyDescent="0.25"/>
    <row r="290" ht="13.5" customHeight="1" x14ac:dyDescent="0.25"/>
    <row r="291" ht="14.25" customHeight="1" x14ac:dyDescent="0.25"/>
    <row r="292" ht="16.5" customHeight="1" x14ac:dyDescent="0.25"/>
    <row r="293" ht="12.75" customHeight="1" x14ac:dyDescent="0.25"/>
    <row r="294" ht="14.25" customHeight="1" x14ac:dyDescent="0.25"/>
    <row r="295" ht="16.5" customHeight="1" x14ac:dyDescent="0.25"/>
    <row r="296" ht="13.5" customHeight="1" x14ac:dyDescent="0.25"/>
    <row r="297" ht="15" customHeight="1" x14ac:dyDescent="0.25"/>
    <row r="298" ht="15" customHeight="1" x14ac:dyDescent="0.25"/>
    <row r="299" ht="16.5" customHeight="1" x14ac:dyDescent="0.25"/>
    <row r="300" ht="12.75" customHeight="1" x14ac:dyDescent="0.25"/>
    <row r="301" ht="14.25" customHeight="1" x14ac:dyDescent="0.25"/>
    <row r="302" ht="15.3" customHeight="1" x14ac:dyDescent="0.25"/>
    <row r="303" ht="15" customHeight="1" x14ac:dyDescent="0.25"/>
    <row r="304" ht="15" customHeight="1" x14ac:dyDescent="0.25"/>
    <row r="305" ht="15" customHeight="1" x14ac:dyDescent="0.25"/>
    <row r="306" ht="16.5" customHeight="1" x14ac:dyDescent="0.25"/>
    <row r="307" ht="12.75" customHeight="1" x14ac:dyDescent="0.25"/>
    <row r="308" ht="13.5" customHeight="1" x14ac:dyDescent="0.25"/>
    <row r="309" ht="14.25" customHeight="1" x14ac:dyDescent="0.25"/>
    <row r="310" ht="15.3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4.25" customHeight="1" x14ac:dyDescent="0.25"/>
    <row r="316" ht="14.25" customHeight="1" x14ac:dyDescent="0.25"/>
    <row r="317" ht="15" customHeight="1" x14ac:dyDescent="0.25"/>
    <row r="318" ht="14.25" customHeight="1" x14ac:dyDescent="0.25"/>
    <row r="319" ht="13.5" customHeight="1" x14ac:dyDescent="0.25"/>
    <row r="320" ht="15.75" customHeight="1" x14ac:dyDescent="0.25"/>
    <row r="321" ht="40.200000000000003" customHeight="1" x14ac:dyDescent="0.25"/>
    <row r="322" ht="15.3" customHeight="1" x14ac:dyDescent="0.25"/>
    <row r="323" ht="15" customHeight="1" x14ac:dyDescent="0.25"/>
    <row r="324" ht="15" customHeight="1" x14ac:dyDescent="0.25"/>
    <row r="325" ht="42" customHeight="1" x14ac:dyDescent="0.25"/>
    <row r="326" ht="15" customHeight="1" x14ac:dyDescent="0.25"/>
    <row r="327" ht="16.8" customHeight="1" x14ac:dyDescent="0.25"/>
    <row r="328" ht="26.55" customHeight="1" x14ac:dyDescent="0.25"/>
    <row r="329" ht="15.3" customHeight="1" x14ac:dyDescent="0.25"/>
    <row r="330" ht="28.5" customHeight="1" x14ac:dyDescent="0.25"/>
    <row r="331" ht="15" customHeight="1" x14ac:dyDescent="0.25"/>
    <row r="332" ht="43.5" customHeight="1" x14ac:dyDescent="0.25"/>
    <row r="333" ht="13.2" customHeight="1" x14ac:dyDescent="0.25"/>
    <row r="334" ht="15" customHeight="1" x14ac:dyDescent="0.25"/>
    <row r="335" ht="15" customHeight="1" x14ac:dyDescent="0.25"/>
    <row r="336" ht="15" customHeight="1" x14ac:dyDescent="0.25"/>
    <row r="337" ht="14.25" customHeight="1" x14ac:dyDescent="0.25"/>
    <row r="338" ht="14.25" customHeight="1" x14ac:dyDescent="0.25"/>
    <row r="339" ht="16.5" customHeight="1" x14ac:dyDescent="0.25"/>
    <row r="340" ht="12.75" customHeight="1" x14ac:dyDescent="0.25"/>
    <row r="341" ht="14.25" customHeight="1" x14ac:dyDescent="0.25"/>
    <row r="342" ht="15.3" customHeight="1" x14ac:dyDescent="0.25"/>
    <row r="343" ht="15" customHeight="1" x14ac:dyDescent="0.25"/>
    <row r="344" ht="15" customHeight="1" x14ac:dyDescent="0.25"/>
    <row r="345" ht="15" customHeight="1" x14ac:dyDescent="0.25"/>
    <row r="346" ht="14.25" customHeight="1" x14ac:dyDescent="0.25"/>
    <row r="347" ht="14.25" customHeight="1" x14ac:dyDescent="0.25"/>
    <row r="348" ht="14.55" customHeight="1" x14ac:dyDescent="0.25"/>
    <row r="349" ht="13.95" customHeight="1" x14ac:dyDescent="0.25"/>
    <row r="350" ht="15" customHeight="1" x14ac:dyDescent="0.25"/>
    <row r="351" ht="15" customHeight="1" x14ac:dyDescent="0.25"/>
    <row r="352" ht="15" customHeight="1" x14ac:dyDescent="0.25"/>
    <row r="353" ht="14.55" customHeight="1" x14ac:dyDescent="0.25"/>
    <row r="354" ht="13.5" customHeight="1" x14ac:dyDescent="0.25"/>
    <row r="355" ht="14.25" customHeight="1" x14ac:dyDescent="0.25"/>
    <row r="356" ht="15" customHeight="1" x14ac:dyDescent="0.25"/>
    <row r="357" ht="16.8" customHeight="1" x14ac:dyDescent="0.25"/>
    <row r="358" ht="28.5" customHeight="1" x14ac:dyDescent="0.25"/>
    <row r="359" ht="12.75" customHeight="1" x14ac:dyDescent="0.25"/>
    <row r="360" ht="13.5" customHeight="1" x14ac:dyDescent="0.25"/>
    <row r="361" ht="14.25" customHeight="1" x14ac:dyDescent="0.25"/>
    <row r="362" ht="15.3" customHeight="1" x14ac:dyDescent="0.25"/>
    <row r="363" ht="15" customHeight="1" x14ac:dyDescent="0.25"/>
    <row r="364" ht="15" customHeight="1" x14ac:dyDescent="0.25"/>
    <row r="365" ht="15" customHeight="1" x14ac:dyDescent="0.25"/>
    <row r="366" ht="16.5" customHeight="1" x14ac:dyDescent="0.25"/>
    <row r="367" ht="26.4" customHeight="1" x14ac:dyDescent="0.25"/>
    <row r="368" ht="12.75" customHeight="1" x14ac:dyDescent="0.25"/>
    <row r="369" ht="13.5" customHeight="1" x14ac:dyDescent="0.25"/>
    <row r="370" ht="13.5" customHeight="1" x14ac:dyDescent="0.25"/>
    <row r="371" ht="13.5" customHeight="1" x14ac:dyDescent="0.25"/>
    <row r="372" ht="16.2" customHeight="1" x14ac:dyDescent="0.25"/>
    <row r="373" ht="28.5" customHeight="1" x14ac:dyDescent="0.25"/>
    <row r="374" ht="28.2" customHeight="1" x14ac:dyDescent="0.25"/>
    <row r="376" ht="28.05" customHeight="1" x14ac:dyDescent="0.25"/>
    <row r="377" ht="12.75" customHeight="1" x14ac:dyDescent="0.25"/>
    <row r="378" ht="13.5" customHeight="1" x14ac:dyDescent="0.25"/>
    <row r="379" ht="14.25" customHeight="1" x14ac:dyDescent="0.25"/>
    <row r="380" ht="14.55" customHeight="1" x14ac:dyDescent="0.25"/>
    <row r="381" ht="14.25" customHeight="1" x14ac:dyDescent="0.25"/>
    <row r="382" ht="15" customHeight="1" x14ac:dyDescent="0.25"/>
    <row r="383" ht="15" customHeight="1" x14ac:dyDescent="0.25"/>
    <row r="388" ht="26.7" customHeight="1" x14ac:dyDescent="0.25"/>
    <row r="389" ht="30" customHeight="1" x14ac:dyDescent="0.25"/>
    <row r="390" ht="26.7" customHeight="1" x14ac:dyDescent="0.25"/>
    <row r="391" ht="30.45" customHeight="1" x14ac:dyDescent="0.25"/>
    <row r="392" ht="12.7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4.25" customHeight="1" x14ac:dyDescent="0.25"/>
    <row r="398" ht="15" customHeight="1" x14ac:dyDescent="0.25"/>
    <row r="399" ht="15" customHeight="1" x14ac:dyDescent="0.25"/>
    <row r="400" ht="14.25" customHeight="1" x14ac:dyDescent="0.25"/>
    <row r="401" ht="14.2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4.25" customHeight="1" x14ac:dyDescent="0.25"/>
    <row r="408" ht="16.05" customHeight="1" x14ac:dyDescent="0.25"/>
    <row r="409" ht="28.2" customHeight="1" x14ac:dyDescent="0.25"/>
    <row r="410" ht="26.7" customHeight="1" x14ac:dyDescent="0.25"/>
    <row r="411" ht="15" customHeight="1" x14ac:dyDescent="0.25"/>
    <row r="412" ht="28.2" customHeight="1" x14ac:dyDescent="0.25"/>
    <row r="413" ht="15.3" customHeight="1" x14ac:dyDescent="0.25"/>
    <row r="414" ht="15" customHeight="1" x14ac:dyDescent="0.25"/>
    <row r="415" ht="30" customHeight="1" x14ac:dyDescent="0.25"/>
    <row r="416" ht="12.75" customHeight="1" x14ac:dyDescent="0.25"/>
    <row r="417" ht="13.5" customHeight="1" x14ac:dyDescent="0.25"/>
    <row r="418" ht="14.25" customHeight="1" x14ac:dyDescent="0.25"/>
    <row r="419" ht="14.55" customHeight="1" x14ac:dyDescent="0.25"/>
    <row r="420" ht="14.25" customHeight="1" x14ac:dyDescent="0.25"/>
    <row r="421" ht="15" customHeight="1" x14ac:dyDescent="0.25"/>
    <row r="422" ht="15" customHeight="1" x14ac:dyDescent="0.25"/>
    <row r="423" ht="15" customHeight="1" x14ac:dyDescent="0.25"/>
    <row r="424" ht="14.25" customHeight="1" x14ac:dyDescent="0.25"/>
    <row r="425" ht="14.25" customHeight="1" x14ac:dyDescent="0.25"/>
    <row r="426" ht="16.8" customHeight="1" x14ac:dyDescent="0.25"/>
    <row r="427" ht="53.7" customHeight="1" x14ac:dyDescent="0.25"/>
    <row r="428" ht="15.3" customHeight="1" x14ac:dyDescent="0.25"/>
    <row r="429" ht="15" customHeight="1" x14ac:dyDescent="0.25"/>
    <row r="430" ht="28.2" customHeight="1" x14ac:dyDescent="0.25"/>
    <row r="431" ht="30.3" customHeight="1" x14ac:dyDescent="0.25"/>
    <row r="432" ht="67.2" customHeight="1" x14ac:dyDescent="0.25"/>
    <row r="433" ht="15.3" customHeight="1" x14ac:dyDescent="0.25"/>
    <row r="434" ht="15" customHeight="1" x14ac:dyDescent="0.25"/>
    <row r="435" ht="28.2" customHeight="1" x14ac:dyDescent="0.25"/>
    <row r="436" ht="16.5" customHeight="1" x14ac:dyDescent="0.25"/>
    <row r="437" ht="53.7" customHeight="1" x14ac:dyDescent="0.25"/>
    <row r="438" ht="15.3" customHeight="1" x14ac:dyDescent="0.25"/>
    <row r="439" ht="28.2" customHeight="1" x14ac:dyDescent="0.25"/>
    <row r="440" ht="30" customHeight="1" x14ac:dyDescent="0.25"/>
    <row r="441" ht="12.75" customHeight="1" x14ac:dyDescent="0.25"/>
    <row r="442" ht="13.5" customHeight="1" x14ac:dyDescent="0.25"/>
    <row r="443" ht="14.25" customHeight="1" x14ac:dyDescent="0.25"/>
    <row r="444" ht="14.55" customHeight="1" x14ac:dyDescent="0.25"/>
    <row r="445" ht="14.2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6.5" customHeight="1" x14ac:dyDescent="0.25"/>
    <row r="451" ht="12.75" customHeight="1" x14ac:dyDescent="0.25"/>
    <row r="452" ht="13.5" customHeight="1" x14ac:dyDescent="0.25"/>
    <row r="453" ht="13.5" customHeight="1" x14ac:dyDescent="0.25"/>
    <row r="454" ht="14.55" customHeight="1" x14ac:dyDescent="0.25"/>
    <row r="455" ht="15.3" customHeight="1" x14ac:dyDescent="0.25"/>
    <row r="456" ht="15" customHeight="1" x14ac:dyDescent="0.25"/>
    <row r="457" ht="15" customHeight="1" x14ac:dyDescent="0.25"/>
    <row r="458" ht="15" customHeight="1" x14ac:dyDescent="0.25"/>
    <row r="459" ht="14.25" customHeight="1" x14ac:dyDescent="0.25"/>
    <row r="460" ht="13.5" customHeight="1" x14ac:dyDescent="0.25"/>
    <row r="461" ht="13.5" customHeight="1" x14ac:dyDescent="0.25"/>
    <row r="462" ht="14.25" customHeight="1" x14ac:dyDescent="0.25"/>
    <row r="463" ht="14.25" customHeight="1" x14ac:dyDescent="0.25"/>
    <row r="464" ht="16.05" customHeight="1" x14ac:dyDescent="0.25"/>
    <row r="465" ht="40.200000000000003" customHeight="1" x14ac:dyDescent="0.25"/>
    <row r="466" ht="28.5" customHeight="1" x14ac:dyDescent="0.25"/>
    <row r="467" ht="30.3" customHeight="1" x14ac:dyDescent="0.25"/>
    <row r="468" ht="12.75" customHeight="1" x14ac:dyDescent="0.25"/>
    <row r="469" ht="14.25" customHeight="1" x14ac:dyDescent="0.25"/>
    <row r="470" ht="15.3" customHeight="1" x14ac:dyDescent="0.25"/>
    <row r="471" ht="14.25" customHeight="1" x14ac:dyDescent="0.25"/>
    <row r="472" ht="14.25" customHeight="1" x14ac:dyDescent="0.25"/>
    <row r="473" ht="15" customHeight="1" x14ac:dyDescent="0.25"/>
    <row r="474" ht="12.75" customHeight="1" x14ac:dyDescent="0.25"/>
    <row r="475" ht="14.25" customHeight="1" x14ac:dyDescent="0.25"/>
    <row r="476" ht="15.3" customHeight="1" x14ac:dyDescent="0.25"/>
    <row r="477" ht="15" customHeight="1" x14ac:dyDescent="0.25"/>
    <row r="478" ht="15" customHeight="1" x14ac:dyDescent="0.25"/>
    <row r="479" ht="14.25" customHeight="1" x14ac:dyDescent="0.25"/>
    <row r="480" ht="14.2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6.2" customHeight="1" x14ac:dyDescent="0.25"/>
    <row r="486" ht="40.200000000000003" customHeight="1" x14ac:dyDescent="0.25"/>
    <row r="487" ht="15.3" customHeight="1" x14ac:dyDescent="0.25"/>
    <row r="488" ht="15" customHeight="1" x14ac:dyDescent="0.25"/>
    <row r="489" ht="28.2" customHeight="1" x14ac:dyDescent="0.25"/>
    <row r="490" ht="12.75" customHeight="1" x14ac:dyDescent="0.25"/>
    <row r="491" ht="13.5" customHeight="1" x14ac:dyDescent="0.25"/>
    <row r="492" ht="13.5" customHeight="1" x14ac:dyDescent="0.25"/>
    <row r="493" ht="14.55" customHeight="1" x14ac:dyDescent="0.25"/>
    <row r="494" ht="15.3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4.25" customHeight="1" x14ac:dyDescent="0.25"/>
    <row r="500" ht="13.95" customHeight="1" x14ac:dyDescent="0.25"/>
    <row r="501" ht="14.25" customHeight="1" x14ac:dyDescent="0.25"/>
    <row r="502" ht="14.25" customHeight="1" x14ac:dyDescent="0.25"/>
    <row r="503" ht="14.55" customHeight="1" x14ac:dyDescent="0.25"/>
    <row r="504" ht="16.05" customHeight="1" x14ac:dyDescent="0.25"/>
    <row r="505" ht="12.75" customHeight="1" x14ac:dyDescent="0.25"/>
    <row r="506" ht="13.5" customHeight="1" x14ac:dyDescent="0.25"/>
    <row r="507" ht="13.5" customHeight="1" x14ac:dyDescent="0.25"/>
    <row r="508" ht="14.25" customHeight="1" x14ac:dyDescent="0.25"/>
    <row r="509" ht="15.3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4.25" customHeight="1" x14ac:dyDescent="0.25"/>
    <row r="517" ht="13.95" customHeight="1" x14ac:dyDescent="0.25"/>
    <row r="518" ht="15" customHeight="1" x14ac:dyDescent="0.25"/>
    <row r="519" ht="14.25" customHeight="1" x14ac:dyDescent="0.25"/>
    <row r="520" ht="14.25" customHeight="1" x14ac:dyDescent="0.25"/>
    <row r="521" ht="14.55" customHeight="1" x14ac:dyDescent="0.25"/>
    <row r="522" ht="13.95" customHeight="1" x14ac:dyDescent="0.25"/>
    <row r="523" ht="15" customHeight="1" x14ac:dyDescent="0.25"/>
    <row r="524" ht="14.25" customHeight="1" x14ac:dyDescent="0.25"/>
    <row r="525" ht="14.25" customHeight="1" x14ac:dyDescent="0.25"/>
    <row r="526" ht="14.55" customHeight="1" x14ac:dyDescent="0.25"/>
    <row r="527" ht="13.95" customHeight="1" x14ac:dyDescent="0.25"/>
    <row r="528" ht="14.25" customHeight="1" x14ac:dyDescent="0.25"/>
    <row r="529" ht="14.25" customHeight="1" x14ac:dyDescent="0.25"/>
    <row r="530" ht="14.55" customHeight="1" x14ac:dyDescent="0.25"/>
    <row r="531" ht="15.75" customHeight="1" x14ac:dyDescent="0.25"/>
    <row r="532" ht="26.7" customHeight="1" x14ac:dyDescent="0.25"/>
    <row r="533" ht="42" customHeight="1" x14ac:dyDescent="0.25"/>
    <row r="534" ht="15" customHeight="1" x14ac:dyDescent="0.25"/>
    <row r="535" ht="15" customHeight="1" x14ac:dyDescent="0.25"/>
    <row r="536" ht="28.5" customHeight="1" x14ac:dyDescent="0.25"/>
    <row r="537" ht="30" customHeight="1" x14ac:dyDescent="0.25"/>
    <row r="538" ht="12.75" customHeight="1" x14ac:dyDescent="0.25"/>
    <row r="539" ht="13.5" customHeight="1" x14ac:dyDescent="0.25"/>
    <row r="540" ht="13.5" customHeight="1" x14ac:dyDescent="0.25"/>
    <row r="541" ht="13.5" customHeight="1" x14ac:dyDescent="0.25"/>
    <row r="542" ht="14.55" customHeight="1" x14ac:dyDescent="0.25"/>
    <row r="543" ht="15.3" customHeight="1" x14ac:dyDescent="0.25"/>
    <row r="544" ht="15" customHeight="1" x14ac:dyDescent="0.25"/>
    <row r="545" ht="14.25" customHeight="1" x14ac:dyDescent="0.25"/>
    <row r="546" ht="14.25" customHeight="1" x14ac:dyDescent="0.25"/>
    <row r="547" ht="15" customHeight="1" x14ac:dyDescent="0.25"/>
    <row r="548" ht="15" customHeight="1" x14ac:dyDescent="0.25"/>
    <row r="549" ht="15" customHeight="1" x14ac:dyDescent="0.25"/>
    <row r="550" ht="16.8" customHeight="1" x14ac:dyDescent="0.25"/>
    <row r="552" ht="16.95" customHeight="1" x14ac:dyDescent="0.25"/>
    <row r="553" ht="28.2" customHeight="1" x14ac:dyDescent="0.25"/>
    <row r="554" ht="12.75" customHeight="1" x14ac:dyDescent="0.25"/>
    <row r="555" ht="13.5" customHeight="1" x14ac:dyDescent="0.25"/>
    <row r="556" ht="14.25" customHeight="1" x14ac:dyDescent="0.25"/>
    <row r="557" ht="15.3" customHeight="1" x14ac:dyDescent="0.25"/>
    <row r="558" ht="15" customHeight="1" x14ac:dyDescent="0.25"/>
    <row r="559" ht="14.25" customHeight="1" x14ac:dyDescent="0.25"/>
    <row r="560" ht="14.25" customHeight="1" x14ac:dyDescent="0.25"/>
    <row r="561" ht="16.8" customHeight="1" x14ac:dyDescent="0.25"/>
    <row r="562" ht="28.5" customHeight="1" x14ac:dyDescent="0.25"/>
    <row r="563" ht="12.75" customHeight="1" x14ac:dyDescent="0.25"/>
    <row r="564" ht="14.25" customHeight="1" x14ac:dyDescent="0.25"/>
    <row r="565" ht="15.3" customHeight="1" x14ac:dyDescent="0.25"/>
    <row r="566" ht="14.25" customHeight="1" x14ac:dyDescent="0.25"/>
    <row r="567" ht="14.25" customHeight="1" x14ac:dyDescent="0.25"/>
    <row r="568" ht="15" customHeight="1" x14ac:dyDescent="0.25"/>
    <row r="569" ht="15" customHeight="1" x14ac:dyDescent="0.25"/>
    <row r="570" ht="15" customHeight="1" x14ac:dyDescent="0.25"/>
    <row r="571" ht="16.5" customHeight="1" x14ac:dyDescent="0.25"/>
    <row r="572" ht="12.75" customHeight="1" x14ac:dyDescent="0.25"/>
    <row r="573" ht="14.25" customHeight="1" x14ac:dyDescent="0.25"/>
    <row r="574" ht="14.55" customHeight="1" x14ac:dyDescent="0.25"/>
    <row r="575" ht="14.2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6.8" customHeight="1" x14ac:dyDescent="0.25"/>
    <row r="582" ht="12.75" customHeight="1" x14ac:dyDescent="0.25"/>
    <row r="583" ht="13.5" customHeight="1" x14ac:dyDescent="0.25"/>
    <row r="584" ht="14.25" customHeight="1" x14ac:dyDescent="0.25"/>
    <row r="585" ht="15" customHeight="1" x14ac:dyDescent="0.25"/>
    <row r="586" ht="14.25" customHeight="1" x14ac:dyDescent="0.25"/>
    <row r="587" ht="14.25" customHeight="1" x14ac:dyDescent="0.25"/>
    <row r="588" ht="16.8" customHeight="1" x14ac:dyDescent="0.25"/>
    <row r="589" ht="15" customHeight="1" x14ac:dyDescent="0.25"/>
    <row r="590" ht="12.75" customHeight="1" x14ac:dyDescent="0.25"/>
    <row r="591" ht="14.25" customHeight="1" x14ac:dyDescent="0.25"/>
    <row r="592" ht="15.3" customHeight="1" x14ac:dyDescent="0.25"/>
    <row r="593" ht="14.25" customHeight="1" x14ac:dyDescent="0.25"/>
    <row r="594" ht="14.25" customHeight="1" x14ac:dyDescent="0.25"/>
    <row r="595" ht="14.55" customHeight="1" x14ac:dyDescent="0.25"/>
    <row r="596" ht="14.25" customHeight="1" x14ac:dyDescent="0.25"/>
    <row r="597" ht="15" customHeight="1" x14ac:dyDescent="0.25"/>
    <row r="598" ht="15" customHeight="1" x14ac:dyDescent="0.25"/>
    <row r="599" ht="15" customHeight="1" x14ac:dyDescent="0.25"/>
    <row r="600" ht="14.25" customHeight="1" x14ac:dyDescent="0.25"/>
    <row r="601" ht="15.75" customHeight="1" x14ac:dyDescent="0.25"/>
    <row r="602" ht="26.7" customHeight="1" x14ac:dyDescent="0.25"/>
    <row r="603" ht="15.3" customHeight="1" x14ac:dyDescent="0.25"/>
    <row r="604" ht="16.5" customHeight="1" x14ac:dyDescent="0.25"/>
    <row r="605" ht="12.75" customHeight="1" x14ac:dyDescent="0.25"/>
    <row r="606" ht="13.5" customHeight="1" x14ac:dyDescent="0.25"/>
    <row r="607" ht="13.5" customHeight="1" x14ac:dyDescent="0.25"/>
    <row r="608" ht="14.25" customHeight="1" x14ac:dyDescent="0.25"/>
    <row r="609" ht="15.3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4.25" customHeight="1" x14ac:dyDescent="0.25"/>
    <row r="615" ht="14.25" customHeight="1" x14ac:dyDescent="0.25"/>
    <row r="616" ht="14.55" customHeight="1" x14ac:dyDescent="0.25"/>
    <row r="617" ht="14.25" customHeight="1" x14ac:dyDescent="0.25"/>
    <row r="618" ht="14.55" customHeight="1" x14ac:dyDescent="0.25"/>
    <row r="619" ht="15.75" customHeight="1" x14ac:dyDescent="0.25"/>
    <row r="620" ht="12.75" customHeight="1" x14ac:dyDescent="0.25"/>
    <row r="621" ht="13.5" customHeight="1" x14ac:dyDescent="0.25"/>
    <row r="622" ht="14.25" customHeight="1" x14ac:dyDescent="0.25"/>
    <row r="623" ht="14.55" customHeight="1" x14ac:dyDescent="0.25"/>
    <row r="624" ht="13.5" customHeight="1" x14ac:dyDescent="0.25"/>
    <row r="625" ht="14.25" customHeight="1" x14ac:dyDescent="0.25"/>
    <row r="626" ht="14.25" customHeight="1" x14ac:dyDescent="0.25"/>
    <row r="627" ht="14.2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4.25" customHeight="1" x14ac:dyDescent="0.25"/>
    <row r="635" ht="14.25" customHeight="1" x14ac:dyDescent="0.25"/>
    <row r="636" ht="14.55" customHeight="1" x14ac:dyDescent="0.25"/>
    <row r="637" ht="13.95" customHeight="1" x14ac:dyDescent="0.25"/>
    <row r="638" ht="14.25" customHeight="1" x14ac:dyDescent="0.25"/>
    <row r="639" ht="14.25" customHeight="1" x14ac:dyDescent="0.25"/>
    <row r="640" ht="14.55" customHeight="1" x14ac:dyDescent="0.25"/>
    <row r="641" ht="13.95" customHeight="1" x14ac:dyDescent="0.25"/>
    <row r="642" ht="16.8" customHeight="1" x14ac:dyDescent="0.25"/>
    <row r="643" ht="12.75" customHeight="1" x14ac:dyDescent="0.25"/>
    <row r="644" ht="13.5" customHeight="1" x14ac:dyDescent="0.25"/>
    <row r="645" ht="14.25" customHeight="1" x14ac:dyDescent="0.25"/>
    <row r="646" ht="14.55" customHeight="1" x14ac:dyDescent="0.25"/>
    <row r="647" ht="13.5" customHeight="1" x14ac:dyDescent="0.25"/>
    <row r="648" ht="14.25" customHeight="1" x14ac:dyDescent="0.25"/>
    <row r="649" ht="14.25" customHeight="1" x14ac:dyDescent="0.25"/>
    <row r="650" ht="14.2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4.25" customHeight="1" x14ac:dyDescent="0.25"/>
    <row r="658" ht="13.95" customHeight="1" x14ac:dyDescent="0.25"/>
    <row r="659" ht="14.25" customHeight="1" x14ac:dyDescent="0.25"/>
    <row r="660" ht="14.25" customHeight="1" x14ac:dyDescent="0.25"/>
    <row r="661" ht="14.25" customHeight="1" x14ac:dyDescent="0.25"/>
    <row r="662" ht="13.95" customHeight="1" x14ac:dyDescent="0.25"/>
    <row r="663" ht="14.25" customHeight="1" x14ac:dyDescent="0.25"/>
    <row r="664" ht="14.25" customHeight="1" x14ac:dyDescent="0.25"/>
    <row r="665" ht="16.8" customHeight="1" x14ac:dyDescent="0.25"/>
    <row r="672" ht="24" customHeight="1" x14ac:dyDescent="0.25"/>
    <row r="689" ht="36" customHeight="1" x14ac:dyDescent="0.25"/>
    <row r="692" ht="24" customHeight="1" x14ac:dyDescent="0.25"/>
    <row r="694" ht="24" customHeight="1" x14ac:dyDescent="0.25"/>
    <row r="695" ht="24" customHeight="1" x14ac:dyDescent="0.25"/>
    <row r="696" ht="24" customHeight="1" x14ac:dyDescent="0.25"/>
    <row r="704" ht="36" customHeight="1" x14ac:dyDescent="0.25"/>
    <row r="706" ht="24" customHeight="1" x14ac:dyDescent="0.25"/>
    <row r="707" ht="24" customHeight="1" x14ac:dyDescent="0.25"/>
    <row r="708" ht="36" customHeight="1" x14ac:dyDescent="0.25"/>
    <row r="740" spans="1:6" ht="36" customHeight="1" x14ac:dyDescent="0.25"/>
    <row r="741" spans="1:6" ht="24" customHeight="1" x14ac:dyDescent="0.25"/>
    <row r="747" spans="1:6" s="3" customFormat="1" x14ac:dyDescent="0.25">
      <c r="A747"/>
      <c r="B747" s="6"/>
      <c r="C747"/>
      <c r="D747" s="4"/>
      <c r="E747"/>
      <c r="F747"/>
    </row>
    <row r="756" ht="24" customHeight="1" x14ac:dyDescent="0.25"/>
    <row r="758" ht="24" customHeight="1" x14ac:dyDescent="0.25"/>
    <row r="779" spans="1:6" s="3" customFormat="1" x14ac:dyDescent="0.25">
      <c r="A779"/>
      <c r="B779" s="6"/>
      <c r="C779"/>
      <c r="D779" s="4"/>
      <c r="E779"/>
      <c r="F779"/>
    </row>
    <row r="792" ht="91.8" customHeight="1" x14ac:dyDescent="0.25"/>
    <row r="793" ht="83.4" customHeight="1" x14ac:dyDescent="0.25"/>
  </sheetData>
  <mergeCells count="19">
    <mergeCell ref="A162:F178"/>
    <mergeCell ref="C155:E155"/>
    <mergeCell ref="A160:F160"/>
    <mergeCell ref="A161:F161"/>
    <mergeCell ref="A159:F159"/>
    <mergeCell ref="A155:B155"/>
    <mergeCell ref="A156:F158"/>
    <mergeCell ref="A1:F1"/>
    <mergeCell ref="N2:V2"/>
    <mergeCell ref="A2:F2"/>
    <mergeCell ref="A6:F6"/>
    <mergeCell ref="A32:F32"/>
    <mergeCell ref="A142:F142"/>
    <mergeCell ref="A148:F148"/>
    <mergeCell ref="A41:F41"/>
    <mergeCell ref="A45:F45"/>
    <mergeCell ref="A69:F69"/>
    <mergeCell ref="A96:F96"/>
    <mergeCell ref="A124:F1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2024-08-05T09:58:52Z</dcterms:created>
  <dcterms:modified xsi:type="dcterms:W3CDTF">2025-02-26T11:12:00Z</dcterms:modified>
</cp:coreProperties>
</file>